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uyninckx.s\Downloads\"/>
    </mc:Choice>
  </mc:AlternateContent>
  <xr:revisionPtr revIDLastSave="0" documentId="13_ncr:1_{0D044375-47CC-44A0-8E85-4022EBB3BBE0}" xr6:coauthVersionLast="47" xr6:coauthVersionMax="47" xr10:uidLastSave="{00000000-0000-0000-0000-000000000000}"/>
  <bookViews>
    <workbookView xWindow="-110" yWindow="-110" windowWidth="19420" windowHeight="10300" xr2:uid="{DBD95EBF-6BD4-45AC-B05D-BF36B6420B55}"/>
  </bookViews>
  <sheets>
    <sheet name="Pagina overzicht" sheetId="9" r:id="rId1"/>
    <sheet name="Basis voor begroting" sheetId="1" r:id="rId2"/>
    <sheet name="Draaideurkast" sheetId="3" r:id="rId3"/>
    <sheet name="Lekbak" sheetId="4" r:id="rId4"/>
    <sheet name="Elektrisch Bureau Makerspace" sheetId="5" r:id="rId5"/>
    <sheet name="Werktafel hoog" sheetId="6" r:id="rId6"/>
    <sheet name="Vitrinekast" sheetId="7" r:id="rId7"/>
    <sheet name="Gereedschapswagen" sheetId="8" r:id="rId8"/>
    <sheet name="Werktafel hoog (MP)" sheetId="11" r:id="rId9"/>
    <sheet name="Fietslift" sheetId="12" r:id="rId10"/>
    <sheet name="Luchtfilter" sheetId="13" r:id="rId11"/>
    <sheet name="Projectplanner" sheetId="14" r:id="rId12"/>
    <sheet name="Data" sheetId="2" r:id="rId13"/>
  </sheets>
  <definedNames>
    <definedName name="_xlnm._FilterDatabase" localSheetId="1" hidden="1">'Basis voor begroting'!$B$8:$X$78</definedName>
    <definedName name="ActualBeyond">PeriodInActual*(Projectplanner!$E1&gt;0)</definedName>
    <definedName name="_xlnm.Print_Titles" localSheetId="11">Projectplanner!$3:$4</definedName>
    <definedName name="PercentComplete">PercentCompleteBeyond*PeriodInPlan</definedName>
    <definedName name="PercentCompleteBeyond">(Projectplanner!A$4=MEDIAN(Projectplanner!A$4,Projectplanner!$E1,Projectplanner!$E1+Projectplanner!$F1)*(Projectplanner!$E1&gt;0))*((Projectplanner!A$4&lt;(INT(Projectplanner!$E1+Projectplanner!$F1*Projectplanner!$G1)))+(Projectplanner!A$4=Projectplanner!$E1))*(Projectplanner!$G1&gt;0)</definedName>
    <definedName name="period_selected">Projectplanner!$H$2</definedName>
    <definedName name="PeriodInActual">Projectplanner!A$4=MEDIAN(Projectplanner!A$4,Projectplanner!$E1,Projectplanner!$E1+Projectplanner!$F1-1)</definedName>
    <definedName name="PeriodInPlan">Projectplanner!A$4=MEDIAN(Projectplanner!A$4,Projectplanner!$C1,Projectplanner!$C1+Projectplanner!$D1-1)</definedName>
    <definedName name="Plan">PeriodInPlan*(Projectplanner!$C1&gt;0)</definedName>
    <definedName name="TitelRegio...BO60">Projectplanner!$B$3:$B$4</definedName>
    <definedName name="Werkelijk">(PeriodInActual*(Projectplanner!$E1&gt;0))*PeriodInPlan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9" i="1" l="1"/>
  <c r="K59" i="1"/>
  <c r="L59" i="1"/>
  <c r="M59" i="1"/>
  <c r="N59" i="1"/>
  <c r="O59" i="1"/>
  <c r="P59" i="1"/>
  <c r="Q59" i="1"/>
  <c r="R59" i="1"/>
  <c r="S59" i="1"/>
  <c r="T59" i="1"/>
  <c r="U59" i="1"/>
  <c r="V59" i="1"/>
  <c r="J10" i="1"/>
  <c r="K10" i="1" s="1"/>
  <c r="M10" i="1" s="1"/>
  <c r="L10" i="1"/>
  <c r="N10" i="1"/>
  <c r="O10" i="1"/>
  <c r="Q10" i="1" s="1"/>
  <c r="P10" i="1"/>
  <c r="R10" i="1"/>
  <c r="S10" i="1"/>
  <c r="U10" i="1" s="1"/>
  <c r="T10" i="1"/>
  <c r="V10" i="1"/>
  <c r="J11" i="1"/>
  <c r="O11" i="1" s="1"/>
  <c r="Q11" i="1" s="1"/>
  <c r="K11" i="1"/>
  <c r="M11" i="1" s="1"/>
  <c r="L11" i="1"/>
  <c r="N11" i="1"/>
  <c r="P11" i="1"/>
  <c r="R11" i="1"/>
  <c r="S11" i="1"/>
  <c r="T11" i="1"/>
  <c r="U11" i="1"/>
  <c r="V11" i="1"/>
  <c r="J12" i="1"/>
  <c r="S12" i="1" s="1"/>
  <c r="U12" i="1" s="1"/>
  <c r="K12" i="1"/>
  <c r="L12" i="1"/>
  <c r="M12" i="1"/>
  <c r="N12" i="1"/>
  <c r="O12" i="1"/>
  <c r="P12" i="1"/>
  <c r="Q12" i="1"/>
  <c r="R12" i="1"/>
  <c r="T12" i="1"/>
  <c r="V12" i="1"/>
  <c r="J13" i="1"/>
  <c r="K13" i="1"/>
  <c r="M13" i="1" s="1"/>
  <c r="L13" i="1"/>
  <c r="N13" i="1"/>
  <c r="O13" i="1"/>
  <c r="Q13" i="1" s="1"/>
  <c r="P13" i="1"/>
  <c r="R13" i="1"/>
  <c r="S13" i="1"/>
  <c r="U13" i="1" s="1"/>
  <c r="T13" i="1"/>
  <c r="V13" i="1"/>
  <c r="J14" i="1"/>
  <c r="K14" i="1"/>
  <c r="M14" i="1" s="1"/>
  <c r="L14" i="1"/>
  <c r="N14" i="1"/>
  <c r="O14" i="1"/>
  <c r="Q14" i="1" s="1"/>
  <c r="P14" i="1"/>
  <c r="R14" i="1"/>
  <c r="S14" i="1"/>
  <c r="U14" i="1" s="1"/>
  <c r="T14" i="1"/>
  <c r="V14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J17" i="1"/>
  <c r="K17" i="1"/>
  <c r="M17" i="1" s="1"/>
  <c r="L17" i="1"/>
  <c r="N17" i="1"/>
  <c r="O17" i="1"/>
  <c r="Q17" i="1" s="1"/>
  <c r="P17" i="1"/>
  <c r="R17" i="1"/>
  <c r="S17" i="1"/>
  <c r="U17" i="1" s="1"/>
  <c r="T17" i="1"/>
  <c r="V17" i="1"/>
  <c r="J18" i="1"/>
  <c r="K18" i="1"/>
  <c r="M18" i="1" s="1"/>
  <c r="L18" i="1"/>
  <c r="N18" i="1"/>
  <c r="O18" i="1"/>
  <c r="Q18" i="1" s="1"/>
  <c r="P18" i="1"/>
  <c r="R18" i="1"/>
  <c r="S18" i="1"/>
  <c r="U18" i="1" s="1"/>
  <c r="T18" i="1"/>
  <c r="V18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J21" i="1"/>
  <c r="K21" i="1"/>
  <c r="M21" i="1" s="1"/>
  <c r="L21" i="1"/>
  <c r="N21" i="1"/>
  <c r="O21" i="1"/>
  <c r="Q21" i="1" s="1"/>
  <c r="P21" i="1"/>
  <c r="R21" i="1"/>
  <c r="S21" i="1"/>
  <c r="U21" i="1" s="1"/>
  <c r="T21" i="1"/>
  <c r="V21" i="1"/>
  <c r="J22" i="1"/>
  <c r="K22" i="1"/>
  <c r="M22" i="1" s="1"/>
  <c r="L22" i="1"/>
  <c r="N22" i="1"/>
  <c r="O22" i="1"/>
  <c r="Q22" i="1" s="1"/>
  <c r="P22" i="1"/>
  <c r="R22" i="1"/>
  <c r="S22" i="1"/>
  <c r="U22" i="1" s="1"/>
  <c r="T22" i="1"/>
  <c r="V22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J25" i="1"/>
  <c r="K25" i="1"/>
  <c r="M25" i="1" s="1"/>
  <c r="L25" i="1"/>
  <c r="N25" i="1"/>
  <c r="O25" i="1"/>
  <c r="Q25" i="1" s="1"/>
  <c r="P25" i="1"/>
  <c r="R25" i="1"/>
  <c r="S25" i="1"/>
  <c r="U25" i="1" s="1"/>
  <c r="T25" i="1"/>
  <c r="V25" i="1"/>
  <c r="J26" i="1"/>
  <c r="K26" i="1"/>
  <c r="M26" i="1" s="1"/>
  <c r="L26" i="1"/>
  <c r="N26" i="1"/>
  <c r="O26" i="1"/>
  <c r="Q26" i="1" s="1"/>
  <c r="P26" i="1"/>
  <c r="R26" i="1"/>
  <c r="S26" i="1"/>
  <c r="U26" i="1" s="1"/>
  <c r="T26" i="1"/>
  <c r="V26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J30" i="1"/>
  <c r="K30" i="1"/>
  <c r="L30" i="1" s="1"/>
  <c r="M30" i="1"/>
  <c r="N30" i="1"/>
  <c r="O30" i="1"/>
  <c r="P30" i="1" s="1"/>
  <c r="Q30" i="1"/>
  <c r="R30" i="1"/>
  <c r="S30" i="1"/>
  <c r="T30" i="1" s="1"/>
  <c r="U30" i="1"/>
  <c r="V30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J32" i="1"/>
  <c r="K32" i="1" s="1"/>
  <c r="L32" i="1" s="1"/>
  <c r="M32" i="1"/>
  <c r="N32" i="1"/>
  <c r="O32" i="1"/>
  <c r="P32" i="1"/>
  <c r="Q32" i="1"/>
  <c r="R32" i="1"/>
  <c r="S32" i="1"/>
  <c r="T32" i="1"/>
  <c r="U32" i="1"/>
  <c r="V32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J34" i="1"/>
  <c r="K34" i="1"/>
  <c r="L34" i="1" s="1"/>
  <c r="M34" i="1"/>
  <c r="N34" i="1"/>
  <c r="O34" i="1"/>
  <c r="P34" i="1" s="1"/>
  <c r="Q34" i="1"/>
  <c r="R34" i="1"/>
  <c r="S34" i="1"/>
  <c r="T34" i="1" s="1"/>
  <c r="U34" i="1"/>
  <c r="V34" i="1"/>
  <c r="J35" i="1"/>
  <c r="K35" i="1" s="1"/>
  <c r="L35" i="1" s="1"/>
  <c r="M35" i="1"/>
  <c r="N35" i="1"/>
  <c r="O35" i="1"/>
  <c r="P35" i="1" s="1"/>
  <c r="Q35" i="1"/>
  <c r="R35" i="1"/>
  <c r="S35" i="1"/>
  <c r="T35" i="1" s="1"/>
  <c r="U35" i="1"/>
  <c r="V35" i="1"/>
  <c r="M36" i="1"/>
  <c r="N36" i="1"/>
  <c r="O36" i="1"/>
  <c r="P36" i="1"/>
  <c r="Q36" i="1"/>
  <c r="R36" i="1"/>
  <c r="S36" i="1"/>
  <c r="T36" i="1"/>
  <c r="U36" i="1"/>
  <c r="V36" i="1"/>
  <c r="M37" i="1"/>
  <c r="N37" i="1"/>
  <c r="O37" i="1"/>
  <c r="P37" i="1"/>
  <c r="Q37" i="1"/>
  <c r="R37" i="1"/>
  <c r="S37" i="1"/>
  <c r="T37" i="1"/>
  <c r="U37" i="1"/>
  <c r="V37" i="1"/>
  <c r="J38" i="1"/>
  <c r="K38" i="1"/>
  <c r="L38" i="1" s="1"/>
  <c r="M38" i="1"/>
  <c r="N38" i="1"/>
  <c r="O38" i="1"/>
  <c r="P38" i="1" s="1"/>
  <c r="Q38" i="1"/>
  <c r="R38" i="1"/>
  <c r="S38" i="1"/>
  <c r="T38" i="1" s="1"/>
  <c r="U38" i="1"/>
  <c r="V38" i="1"/>
  <c r="J39" i="1"/>
  <c r="K39" i="1"/>
  <c r="L39" i="1" s="1"/>
  <c r="M39" i="1"/>
  <c r="N39" i="1"/>
  <c r="O39" i="1"/>
  <c r="P39" i="1" s="1"/>
  <c r="Q39" i="1"/>
  <c r="R39" i="1"/>
  <c r="S39" i="1"/>
  <c r="T39" i="1" s="1"/>
  <c r="U39" i="1"/>
  <c r="V39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J42" i="1"/>
  <c r="K42" i="1"/>
  <c r="N42" i="1" s="1"/>
  <c r="L42" i="1"/>
  <c r="M42" i="1"/>
  <c r="O42" i="1"/>
  <c r="R42" i="1" s="1"/>
  <c r="P42" i="1"/>
  <c r="Q42" i="1"/>
  <c r="S42" i="1"/>
  <c r="V42" i="1" s="1"/>
  <c r="T42" i="1"/>
  <c r="U42" i="1"/>
  <c r="J43" i="1"/>
  <c r="K43" i="1" s="1"/>
  <c r="N43" i="1" s="1"/>
  <c r="L43" i="1"/>
  <c r="M43" i="1"/>
  <c r="O43" i="1"/>
  <c r="P43" i="1"/>
  <c r="Q43" i="1"/>
  <c r="R43" i="1"/>
  <c r="S43" i="1"/>
  <c r="T43" i="1"/>
  <c r="U43" i="1"/>
  <c r="V43" i="1"/>
  <c r="J44" i="1"/>
  <c r="K44" i="1" s="1"/>
  <c r="N44" i="1" s="1"/>
  <c r="L44" i="1"/>
  <c r="M44" i="1"/>
  <c r="O44" i="1"/>
  <c r="P44" i="1"/>
  <c r="Q44" i="1"/>
  <c r="R44" i="1"/>
  <c r="S44" i="1"/>
  <c r="T44" i="1"/>
  <c r="U44" i="1"/>
  <c r="V44" i="1"/>
  <c r="J45" i="1"/>
  <c r="K45" i="1"/>
  <c r="N45" i="1" s="1"/>
  <c r="L45" i="1"/>
  <c r="M45" i="1"/>
  <c r="O45" i="1"/>
  <c r="R45" i="1" s="1"/>
  <c r="P45" i="1"/>
  <c r="Q45" i="1"/>
  <c r="S45" i="1"/>
  <c r="V45" i="1" s="1"/>
  <c r="T45" i="1"/>
  <c r="U45" i="1"/>
  <c r="J46" i="1"/>
  <c r="K46" i="1"/>
  <c r="N46" i="1" s="1"/>
  <c r="L46" i="1"/>
  <c r="M46" i="1"/>
  <c r="O46" i="1"/>
  <c r="R46" i="1" s="1"/>
  <c r="P46" i="1"/>
  <c r="Q46" i="1"/>
  <c r="S46" i="1"/>
  <c r="V46" i="1" s="1"/>
  <c r="T46" i="1"/>
  <c r="U46" i="1"/>
  <c r="J47" i="1"/>
  <c r="K47" i="1" s="1"/>
  <c r="N47" i="1" s="1"/>
  <c r="L47" i="1"/>
  <c r="M47" i="1"/>
  <c r="O47" i="1"/>
  <c r="P47" i="1"/>
  <c r="Q47" i="1"/>
  <c r="R47" i="1"/>
  <c r="S47" i="1"/>
  <c r="T47" i="1"/>
  <c r="U47" i="1"/>
  <c r="V47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J49" i="1"/>
  <c r="K49" i="1"/>
  <c r="N49" i="1" s="1"/>
  <c r="L49" i="1"/>
  <c r="M49" i="1"/>
  <c r="O49" i="1"/>
  <c r="R49" i="1" s="1"/>
  <c r="P49" i="1"/>
  <c r="Q49" i="1"/>
  <c r="S49" i="1"/>
  <c r="V49" i="1" s="1"/>
  <c r="T49" i="1"/>
  <c r="U49" i="1"/>
  <c r="J50" i="1"/>
  <c r="K50" i="1"/>
  <c r="N50" i="1" s="1"/>
  <c r="L50" i="1"/>
  <c r="M50" i="1"/>
  <c r="O50" i="1"/>
  <c r="R50" i="1" s="1"/>
  <c r="P50" i="1"/>
  <c r="Q50" i="1"/>
  <c r="S50" i="1"/>
  <c r="V50" i="1" s="1"/>
  <c r="T50" i="1"/>
  <c r="U50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J53" i="1"/>
  <c r="K53" i="1"/>
  <c r="N53" i="1" s="1"/>
  <c r="L53" i="1"/>
  <c r="M53" i="1"/>
  <c r="O53" i="1"/>
  <c r="R53" i="1" s="1"/>
  <c r="P53" i="1"/>
  <c r="Q53" i="1"/>
  <c r="S53" i="1"/>
  <c r="V53" i="1" s="1"/>
  <c r="T53" i="1"/>
  <c r="U53" i="1"/>
  <c r="J54" i="1"/>
  <c r="K54" i="1"/>
  <c r="N54" i="1" s="1"/>
  <c r="L54" i="1"/>
  <c r="M54" i="1"/>
  <c r="O54" i="1"/>
  <c r="R54" i="1" s="1"/>
  <c r="P54" i="1"/>
  <c r="Q54" i="1"/>
  <c r="S54" i="1"/>
  <c r="V54" i="1" s="1"/>
  <c r="T54" i="1"/>
  <c r="U54" i="1"/>
  <c r="J55" i="1"/>
  <c r="K55" i="1" s="1"/>
  <c r="L55" i="1"/>
  <c r="M55" i="1"/>
  <c r="N55" i="1"/>
  <c r="O55" i="1"/>
  <c r="P55" i="1"/>
  <c r="Q55" i="1"/>
  <c r="R55" i="1"/>
  <c r="S55" i="1"/>
  <c r="T55" i="1"/>
  <c r="U55" i="1"/>
  <c r="V55" i="1"/>
  <c r="K56" i="1"/>
  <c r="L56" i="1"/>
  <c r="M56" i="1"/>
  <c r="N56" i="1"/>
  <c r="P56" i="1"/>
  <c r="Q56" i="1"/>
  <c r="S56" i="1"/>
  <c r="T56" i="1"/>
  <c r="U56" i="1"/>
  <c r="V56" i="1"/>
  <c r="J57" i="1"/>
  <c r="K57" i="1"/>
  <c r="N57" i="1" s="1"/>
  <c r="L57" i="1"/>
  <c r="M57" i="1"/>
  <c r="O57" i="1"/>
  <c r="R57" i="1" s="1"/>
  <c r="P57" i="1"/>
  <c r="Q57" i="1"/>
  <c r="S57" i="1"/>
  <c r="V57" i="1" s="1"/>
  <c r="T57" i="1"/>
  <c r="U57" i="1"/>
  <c r="J58" i="1"/>
  <c r="K58" i="1"/>
  <c r="N58" i="1" s="1"/>
  <c r="L58" i="1"/>
  <c r="M58" i="1"/>
  <c r="O58" i="1"/>
  <c r="R58" i="1" s="1"/>
  <c r="P58" i="1"/>
  <c r="Q58" i="1"/>
  <c r="S58" i="1"/>
  <c r="V58" i="1" s="1"/>
  <c r="T58" i="1"/>
  <c r="U58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E24" i="11"/>
  <c r="E23" i="11"/>
  <c r="E22" i="11"/>
  <c r="E27" i="6"/>
  <c r="G56" i="1"/>
  <c r="J56" i="1" s="1"/>
  <c r="O56" i="1" s="1"/>
  <c r="R56" i="1" s="1"/>
  <c r="T9" i="1"/>
  <c r="P9" i="1"/>
  <c r="L9" i="1"/>
  <c r="V9" i="1"/>
  <c r="E28" i="3"/>
  <c r="E23" i="3"/>
  <c r="E24" i="3"/>
  <c r="E25" i="3"/>
  <c r="E26" i="3"/>
  <c r="E22" i="3"/>
  <c r="H6" i="1"/>
  <c r="S9" i="1"/>
  <c r="U9" i="1" s="1"/>
  <c r="O9" i="1"/>
  <c r="R9" i="1" s="1"/>
  <c r="G37" i="1"/>
  <c r="J37" i="1" s="1"/>
  <c r="K37" i="1" s="1"/>
  <c r="L37" i="1" s="1"/>
  <c r="G36" i="1"/>
  <c r="J36" i="1" s="1"/>
  <c r="K36" i="1" s="1"/>
  <c r="L36" i="1" s="1"/>
  <c r="E26" i="11" l="1"/>
  <c r="D5" i="1"/>
  <c r="E30" i="6"/>
  <c r="Q9" i="1"/>
  <c r="C4" i="1"/>
  <c r="C5" i="1"/>
  <c r="E4" i="1"/>
  <c r="E5" i="1"/>
  <c r="J9" i="1"/>
  <c r="D4" i="1" l="1"/>
  <c r="K9" i="1"/>
  <c r="M9" i="1" s="1"/>
  <c r="N9" i="1" l="1"/>
  <c r="E3" i="1" s="1"/>
  <c r="E6" i="1" s="1"/>
  <c r="J3" i="1" s="1"/>
  <c r="D3" i="1"/>
  <c r="D6" i="1" s="1"/>
  <c r="J5" i="1" s="1"/>
  <c r="C3" i="1" l="1"/>
  <c r="C6" i="1" l="1"/>
  <c r="J6" i="1" s="1"/>
  <c r="J4" i="1" l="1"/>
</calcChain>
</file>

<file path=xl/sharedStrings.xml><?xml version="1.0" encoding="utf-8"?>
<sst xmlns="http://schemas.openxmlformats.org/spreadsheetml/2006/main" count="464" uniqueCount="180">
  <si>
    <t>Pagina-overzicht</t>
  </si>
  <si>
    <t>Planning</t>
  </si>
  <si>
    <t>Basis voor begroting</t>
  </si>
  <si>
    <t>Draaideurkast</t>
  </si>
  <si>
    <t>Lekbak</t>
  </si>
  <si>
    <t>Elektrisch bureau</t>
  </si>
  <si>
    <t>Werktafel hoog</t>
  </si>
  <si>
    <t>Vitrinekast</t>
  </si>
  <si>
    <t>Gereedschapskist</t>
  </si>
  <si>
    <t>Werktafel hoog (MP)</t>
  </si>
  <si>
    <t>Fietslift</t>
  </si>
  <si>
    <t>Luchtfilter</t>
  </si>
  <si>
    <t>Home</t>
  </si>
  <si>
    <t>Fase</t>
  </si>
  <si>
    <t>Lesmat STO</t>
  </si>
  <si>
    <t>Lesmat TIV</t>
  </si>
  <si>
    <t>Meub</t>
  </si>
  <si>
    <t>Budgetten</t>
  </si>
  <si>
    <t>Rest Budget (budget - totaal)</t>
  </si>
  <si>
    <t>Budget</t>
  </si>
  <si>
    <t>STO</t>
  </si>
  <si>
    <t>TIV</t>
  </si>
  <si>
    <t>Totaal</t>
  </si>
  <si>
    <t>Artikel</t>
  </si>
  <si>
    <t>Standplaats</t>
  </si>
  <si>
    <t>Categorie</t>
  </si>
  <si>
    <t>Omschrijving (link naar site)</t>
  </si>
  <si>
    <t>Prijs</t>
  </si>
  <si>
    <t>Aantal</t>
  </si>
  <si>
    <t>Fase 1</t>
  </si>
  <si>
    <t>Fase 2</t>
  </si>
  <si>
    <t>Fase 3</t>
  </si>
  <si>
    <t>Status</t>
  </si>
  <si>
    <t>Opmerkingen</t>
  </si>
  <si>
    <t>3D Printers</t>
  </si>
  <si>
    <t>Maker</t>
  </si>
  <si>
    <t>Lesmat</t>
  </si>
  <si>
    <t>Raise3D E2</t>
  </si>
  <si>
    <t>Te bespreken</t>
  </si>
  <si>
    <t>Pruza mini incl. snelle 0.6 nozzle en omkasting</t>
  </si>
  <si>
    <t>Lasersnijder</t>
  </si>
  <si>
    <t>Laserbox Rotary 40W (CO2)</t>
  </si>
  <si>
    <t>Laser snij- en graveermachine “VERA” Premium 100 Watt incl. rotatiemodule en transport</t>
  </si>
  <si>
    <t>Snijder (laser/mes)</t>
  </si>
  <si>
    <t>xTool M1</t>
  </si>
  <si>
    <t>Plotter</t>
  </si>
  <si>
    <t>ScanNCut SDX2250D</t>
  </si>
  <si>
    <t>Onderhoud</t>
  </si>
  <si>
    <t>Materiaal</t>
  </si>
  <si>
    <t>Resin Printer</t>
  </si>
  <si>
    <t>Creality Resin Printer</t>
  </si>
  <si>
    <t>3D Bril</t>
  </si>
  <si>
    <t>Meta Quest 2</t>
  </si>
  <si>
    <t>Drukpers </t>
  </si>
  <si>
    <t>Startset bedrukken </t>
  </si>
  <si>
    <t>Silhoutte plotters </t>
  </si>
  <si>
    <t>Oki printer whiteprinter foto </t>
  </si>
  <si>
    <t>Oven </t>
  </si>
  <si>
    <t>Koelplaat </t>
  </si>
  <si>
    <t>Abbonement vector biblio </t>
  </si>
  <si>
    <t>Materiaal/klein gereedschap </t>
  </si>
  <si>
    <t>Laptop</t>
  </si>
  <si>
    <t>ELVT</t>
  </si>
  <si>
    <t>Refurbished Laptop</t>
  </si>
  <si>
    <t>EV Kit</t>
  </si>
  <si>
    <t>EV kit t.b.v. ombouw benzine auto</t>
  </si>
  <si>
    <t>Vermogensbank</t>
  </si>
  <si>
    <t>Vermogensbank Scooter</t>
  </si>
  <si>
    <t>Accu</t>
  </si>
  <si>
    <t>Accu Scooter</t>
  </si>
  <si>
    <t>Microbit</t>
  </si>
  <si>
    <t>Robo</t>
  </si>
  <si>
    <t>BBC micro:bit V2.2 Club bundel - 10-pack</t>
  </si>
  <si>
    <t>Geleverd</t>
  </si>
  <si>
    <t>Sensoren /actuatoren Microbit</t>
  </si>
  <si>
    <t>BYOR</t>
  </si>
  <si>
    <t>Schoolkit BYOR</t>
  </si>
  <si>
    <t>Makey Makey</t>
  </si>
  <si>
    <t>Classroom Invention Literacy Kit</t>
  </si>
  <si>
    <t>Sphero</t>
  </si>
  <si>
    <t>Sphero BOLT Power Pack</t>
  </si>
  <si>
    <t>Tech</t>
  </si>
  <si>
    <t>Material</t>
  </si>
  <si>
    <t>Hefbrug</t>
  </si>
  <si>
    <t>Tafel</t>
  </si>
  <si>
    <t>Verb</t>
  </si>
  <si>
    <t>Werktafel Bott</t>
  </si>
  <si>
    <t>Smetvaste kleur, donker blad</t>
  </si>
  <si>
    <t>Werktafel Bott (MP)</t>
  </si>
  <si>
    <t>Witte tafel met wit blad</t>
  </si>
  <si>
    <t>Opslag</t>
  </si>
  <si>
    <t>Draaideurkast (Set van 3)</t>
  </si>
  <si>
    <t>Hoge witte tafel</t>
  </si>
  <si>
    <t>Vergadertafel pop up</t>
  </si>
  <si>
    <t>Vloer</t>
  </si>
  <si>
    <t>Olie bestendige tegels</t>
  </si>
  <si>
    <t>Accubak</t>
  </si>
  <si>
    <t>Accubak (lekbak)</t>
  </si>
  <si>
    <t>Deksel accubak (lekbak)</t>
  </si>
  <si>
    <t>Kruk</t>
  </si>
  <si>
    <t>Techniek</t>
  </si>
  <si>
    <t>Barkruk</t>
  </si>
  <si>
    <t>Stroom</t>
  </si>
  <si>
    <t>Aardingshaspel</t>
  </si>
  <si>
    <t>Wit elektrisch bureau</t>
  </si>
  <si>
    <t>Zwart elektrisch bureau</t>
  </si>
  <si>
    <t>Gereedschap</t>
  </si>
  <si>
    <t>Gereedschapswagen</t>
  </si>
  <si>
    <t>Werkbank 151 met formica toplaag</t>
  </si>
  <si>
    <t>Breedte (cm)</t>
  </si>
  <si>
    <t>nr</t>
  </si>
  <si>
    <t>Berekening aantal kasten</t>
  </si>
  <si>
    <t>Keuzevakken opslag wand 1:</t>
  </si>
  <si>
    <t>Keuzevakken opslag wand 2:</t>
  </si>
  <si>
    <t>Keuzevakken wandzijde garagedeur:</t>
  </si>
  <si>
    <t>Keuzevakken wandzijde fietstechniek:</t>
  </si>
  <si>
    <t>Makerspace opslag</t>
  </si>
  <si>
    <t>Totaal aantal kasten</t>
  </si>
  <si>
    <t>Bestelling per 3, totaal 21 (7 sets van 3)</t>
  </si>
  <si>
    <t>Afmetingen 120*80*80 (pallet)</t>
  </si>
  <si>
    <t>Locatie tekening nr 1</t>
  </si>
  <si>
    <t>https://www.youtube.com/watch?v=JoRP2JpmEEY</t>
  </si>
  <si>
    <t>Perfo</t>
  </si>
  <si>
    <t>https://www.youtube.com/watch?v=IIM7eHE-_tQ</t>
  </si>
  <si>
    <t>Verso</t>
  </si>
  <si>
    <t>https://www.youtube.com/watch?v=UvOOPdYH_GQ</t>
  </si>
  <si>
    <t>https://www.youtube.com/watch?v=8oRIrZToOSg</t>
  </si>
  <si>
    <t>Tafel 80*150*93</t>
  </si>
  <si>
    <t>Tafel 80*200*93</t>
  </si>
  <si>
    <t>Berekening aantal tafels</t>
  </si>
  <si>
    <t>Keuzevakken raamkant (tafel 150)</t>
  </si>
  <si>
    <t>Keuzevakken muurkant (tafel 200)</t>
  </si>
  <si>
    <t>Totaal aantal tafels</t>
  </si>
  <si>
    <t>Wand raam:</t>
  </si>
  <si>
    <t>Wand 2:</t>
  </si>
  <si>
    <t>Wand 3:</t>
  </si>
  <si>
    <t xml:space="preserve">Totaal aantal </t>
  </si>
  <si>
    <t>Projectplanner</t>
  </si>
  <si>
    <t>Selecteer rechts een periode om te markeren.  Een legenda met een beschrijving van de grafiek volgt.</t>
  </si>
  <si>
    <t xml:space="preserve"> Markering van periode:</t>
  </si>
  <si>
    <t>Duur van planning</t>
  </si>
  <si>
    <t>Werkelijke begindatum</t>
  </si>
  <si>
    <r>
      <rPr>
        <sz val="12"/>
        <color theme="1" tint="0.24994659260841701"/>
        <rFont val="Calibri"/>
        <family val="2"/>
      </rPr>
      <t>%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theme="1" tint="0.24994659260841701"/>
        <rFont val="Calibri"/>
        <family val="2"/>
      </rPr>
      <t>compleet</t>
    </r>
  </si>
  <si>
    <r>
      <rPr>
        <sz val="12"/>
        <color theme="1" tint="0.24994659260841701"/>
        <rFont val="Calibri"/>
        <family val="2"/>
      </rPr>
      <t>Werkelijk (buiten planning</t>
    </r>
    <r>
      <rPr>
        <sz val="11"/>
        <color theme="1"/>
        <rFont val="Calibri"/>
        <family val="2"/>
        <scheme val="minor"/>
      </rPr>
      <t>)</t>
    </r>
  </si>
  <si>
    <r>
      <rPr>
        <sz val="12"/>
        <color theme="1" tint="0.24994659260841701"/>
        <rFont val="Calibri"/>
        <family val="2"/>
      </rPr>
      <t>%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theme="1" tint="0.24994659260841701"/>
        <rFont val="Calibri"/>
        <family val="2"/>
      </rPr>
      <t>Voltooid (buiten planning)</t>
    </r>
  </si>
  <si>
    <t>ACTIVITEIT</t>
  </si>
  <si>
    <t>BEGIN VAN PLANNING</t>
  </si>
  <si>
    <t>DUUR VAN PLANNING</t>
  </si>
  <si>
    <t>WERKELIJKE BEGINDATUM</t>
  </si>
  <si>
    <t>WERKELIJKE DUUR</t>
  </si>
  <si>
    <t>PERCENTAGE VOLTOOID</t>
  </si>
  <si>
    <t>PERIODEN</t>
  </si>
  <si>
    <t>Afstemmen bestellijst</t>
  </si>
  <si>
    <t>Activiteit 02</t>
  </si>
  <si>
    <t>Activiteit 03</t>
  </si>
  <si>
    <t>Activiteit 04</t>
  </si>
  <si>
    <t>Activiteit 05</t>
  </si>
  <si>
    <t>Activiteit 06</t>
  </si>
  <si>
    <t>Activiteit 07</t>
  </si>
  <si>
    <t>Activiteit 08</t>
  </si>
  <si>
    <t>Activiteit 09</t>
  </si>
  <si>
    <t>Activiteit 10</t>
  </si>
  <si>
    <t>Activiteit 11</t>
  </si>
  <si>
    <t>Activiteit 12</t>
  </si>
  <si>
    <t>Activiteit 13</t>
  </si>
  <si>
    <t>Activiteit 14</t>
  </si>
  <si>
    <t>Activiteit 15</t>
  </si>
  <si>
    <t>Activiteit 16</t>
  </si>
  <si>
    <t>Activiteit 17</t>
  </si>
  <si>
    <t>Activiteit 18</t>
  </si>
  <si>
    <t>Activiteit 19</t>
  </si>
  <si>
    <t>Activiteit 20</t>
  </si>
  <si>
    <t>Activiteit 21</t>
  </si>
  <si>
    <t>Activiteit 22</t>
  </si>
  <si>
    <t>Activiteit 23</t>
  </si>
  <si>
    <t>Activiteit 24</t>
  </si>
  <si>
    <t>Activiteit 25</t>
  </si>
  <si>
    <t>Activiteit 26</t>
  </si>
  <si>
    <t>Akkoord</t>
  </si>
  <si>
    <t>Besteld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</si>
</sst>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 &quot;€&quot;\ * #,##0.00_ ;_ &quot;€&quot;\ * \-#,##0.00_ ;_ &quot;€&quot;\ * &quot;-&quot;??_ ;_ @_ "/>
    <numFmt numFmtId="164" formatCode="_ [$€-2]\ * #,##0_ ;_ [$€-2]\ * \-#,##0_ ;_ [$€-2]\ * &quot;-&quot;??_ ;_ @_ "/>
    <numFmt numFmtId="165" formatCode="_ [$€-2]\ * #,##0.00_ ;_ [$€-2]\ * \-#,##0.00_ ;_ [$€-2]\ * &quot;-&quot;??_ ;_ @_ "/>
    <numFmt numFmtId="166" formatCode="_ &quot;€&quot;\ * #,##0_ ;_ &quot;€&quot;\ * \-#,##0_ ;_ &quot;€&quot;\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1"/>
      <color theme="1" tint="0.24994659260841701"/>
      <name val="Calibri Light"/>
      <family val="2"/>
      <scheme val="major"/>
    </font>
    <font>
      <b/>
      <sz val="13"/>
      <color theme="7"/>
      <name val="Calibri Light"/>
      <family val="2"/>
      <scheme val="major"/>
    </font>
    <font>
      <b/>
      <sz val="13"/>
      <color theme="1" tint="0.24994659260841701"/>
      <name val="Calibri Light"/>
      <family val="2"/>
      <scheme val="major"/>
    </font>
    <font>
      <b/>
      <sz val="13"/>
      <color theme="7"/>
      <name val="Calibri"/>
      <family val="2"/>
    </font>
    <font>
      <sz val="12"/>
      <color theme="1" tint="0.24994659260841701"/>
      <name val="Calibri"/>
      <family val="2"/>
    </font>
    <font>
      <b/>
      <sz val="13"/>
      <color theme="1" tint="0.24994659260841701"/>
      <name val="Calibri"/>
      <family val="2"/>
    </font>
    <font>
      <b/>
      <sz val="11"/>
      <color theme="1" tint="0.34998626667073579"/>
      <name val="Calibri"/>
      <family val="2"/>
      <scheme val="minor"/>
    </font>
    <font>
      <sz val="14"/>
      <color theme="1" tint="0.24994659260841701"/>
      <name val="Calibri"/>
      <family val="2"/>
      <scheme val="minor"/>
    </font>
    <font>
      <sz val="12"/>
      <color theme="1" tint="0.24994659260841701"/>
      <name val="Calibri"/>
      <family val="2"/>
    </font>
    <font>
      <sz val="12"/>
      <color theme="1" tint="0.24994659260841701"/>
      <name val="Calibri Light"/>
      <family val="2"/>
      <scheme val="major"/>
    </font>
    <font>
      <b/>
      <sz val="11"/>
      <color theme="1" tint="0.24994659260841701"/>
      <name val="Calibri"/>
      <family val="2"/>
      <scheme val="minor"/>
    </font>
    <font>
      <i/>
      <sz val="11"/>
      <color theme="7"/>
      <name val="Calibri"/>
      <family val="2"/>
      <scheme val="minor"/>
    </font>
    <font>
      <b/>
      <sz val="42"/>
      <color theme="7"/>
      <name val="Calibri Light"/>
      <family val="2"/>
      <scheme val="maj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lightUp">
        <fgColor theme="7"/>
        <bgColor theme="9" tint="0.59996337778862885"/>
      </patternFill>
    </fill>
    <fill>
      <patternFill patternType="solid">
        <fgColor theme="7"/>
        <bgColor auto="1"/>
      </patternFill>
    </fill>
    <fill>
      <patternFill patternType="lightUp">
        <fgColor theme="7"/>
        <bgColor theme="7" tint="0.59996337778862885"/>
      </patternFill>
    </fill>
    <fill>
      <patternFill patternType="lightUp">
        <fgColor theme="7"/>
      </patternFill>
    </fill>
    <fill>
      <patternFill patternType="solid">
        <fgColor theme="9" tint="0.59996337778862885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theme="7"/>
      </bottom>
      <diagonal/>
    </border>
    <border>
      <left/>
      <right/>
      <top style="thin">
        <color theme="9" tint="-0.24994659260841701"/>
      </top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</borders>
  <cellStyleXfs count="22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 applyNumberFormat="0" applyFill="0" applyBorder="0" applyProtection="0">
      <alignment horizontal="center" vertical="center"/>
    </xf>
    <xf numFmtId="9" fontId="7" fillId="0" borderId="0" applyFill="0" applyBorder="0" applyProtection="0">
      <alignment horizontal="center" vertical="center"/>
    </xf>
    <xf numFmtId="0" fontId="8" fillId="0" borderId="0" applyFill="0" applyBorder="0" applyProtection="0">
      <alignment horizontal="left" wrapText="1"/>
    </xf>
    <xf numFmtId="3" fontId="12" fillId="0" borderId="1" applyFill="0" applyProtection="0">
      <alignment horizontal="center"/>
    </xf>
    <xf numFmtId="0" fontId="12" fillId="0" borderId="0" applyFill="0" applyProtection="0">
      <alignment horizontal="center" vertical="center" wrapText="1"/>
    </xf>
    <xf numFmtId="0" fontId="12" fillId="0" borderId="0" applyFill="0" applyProtection="0">
      <alignment vertical="center"/>
    </xf>
    <xf numFmtId="0" fontId="12" fillId="0" borderId="0" applyFill="0" applyBorder="0" applyProtection="0">
      <alignment horizontal="center" wrapText="1"/>
    </xf>
    <xf numFmtId="0" fontId="12" fillId="0" borderId="0" applyFill="0" applyProtection="0">
      <alignment horizontal="left"/>
    </xf>
    <xf numFmtId="0" fontId="13" fillId="0" borderId="0" applyNumberFormat="0" applyFill="0" applyBorder="0" applyProtection="0">
      <alignment horizontal="left" vertical="center"/>
    </xf>
    <xf numFmtId="0" fontId="6" fillId="3" borderId="4" applyNumberFormat="0" applyFont="0" applyAlignment="0">
      <alignment horizontal="center"/>
    </xf>
    <xf numFmtId="0" fontId="6" fillId="4" borderId="4" applyNumberFormat="0" applyFont="0" applyAlignment="0">
      <alignment horizontal="center"/>
    </xf>
    <xf numFmtId="0" fontId="6" fillId="5" borderId="4" applyNumberFormat="0" applyFont="0" applyAlignment="0">
      <alignment horizontal="center"/>
    </xf>
    <xf numFmtId="0" fontId="6" fillId="6" borderId="4" applyNumberFormat="0" applyFont="0" applyAlignment="0">
      <alignment horizontal="center"/>
    </xf>
    <xf numFmtId="0" fontId="6" fillId="7" borderId="6" applyNumberFormat="0" applyFont="0" applyAlignment="0">
      <alignment horizontal="center"/>
    </xf>
    <xf numFmtId="1" fontId="15" fillId="8" borderId="7">
      <alignment horizontal="center" vertical="center"/>
    </xf>
    <xf numFmtId="0" fontId="16" fillId="8" borderId="7" applyNumberFormat="0" applyProtection="0">
      <alignment horizontal="left" vertical="center"/>
    </xf>
    <xf numFmtId="0" fontId="17" fillId="0" borderId="0" applyNumberFormat="0" applyFill="0" applyBorder="0" applyProtection="0">
      <alignment vertical="center"/>
    </xf>
    <xf numFmtId="0" fontId="18" fillId="0" borderId="0" applyNumberFormat="0" applyFill="0" applyBorder="0" applyAlignment="0" applyProtection="0"/>
    <xf numFmtId="0" fontId="18" fillId="0" borderId="0" applyNumberFormat="0" applyFill="0" applyBorder="0" applyProtection="0">
      <alignment vertical="center"/>
    </xf>
  </cellStyleXfs>
  <cellXfs count="6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164" fontId="0" fillId="0" borderId="0" xfId="0" applyNumberFormat="1" applyAlignment="1">
      <alignment horizontal="left"/>
    </xf>
    <xf numFmtId="44" fontId="0" fillId="0" borderId="0" xfId="1" applyFont="1" applyBorder="1" applyAlignment="1">
      <alignment horizontal="left"/>
    </xf>
    <xf numFmtId="0" fontId="0" fillId="0" borderId="0" xfId="0" applyAlignment="1">
      <alignment horizontal="righ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0" fontId="4" fillId="0" borderId="0" xfId="2" applyAlignment="1">
      <alignment horizontal="left" wrapText="1"/>
    </xf>
    <xf numFmtId="0" fontId="5" fillId="0" borderId="0" xfId="0" applyFont="1" applyAlignment="1">
      <alignment wrapText="1"/>
    </xf>
    <xf numFmtId="165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" fontId="2" fillId="2" borderId="0" xfId="0" applyNumberFormat="1" applyFont="1" applyFill="1" applyAlignment="1">
      <alignment horizontal="left"/>
    </xf>
    <xf numFmtId="0" fontId="2" fillId="2" borderId="0" xfId="0" applyFont="1" applyFill="1"/>
    <xf numFmtId="166" fontId="2" fillId="2" borderId="0" xfId="1" applyNumberFormat="1" applyFont="1" applyFill="1" applyAlignment="1">
      <alignment horizontal="left"/>
    </xf>
    <xf numFmtId="164" fontId="0" fillId="0" borderId="0" xfId="0" applyNumberFormat="1" applyAlignment="1">
      <alignment wrapText="1"/>
    </xf>
    <xf numFmtId="0" fontId="0" fillId="2" borderId="0" xfId="0" applyFill="1" applyAlignment="1">
      <alignment horizontal="left"/>
    </xf>
    <xf numFmtId="0" fontId="2" fillId="0" borderId="0" xfId="0" applyFont="1"/>
    <xf numFmtId="0" fontId="0" fillId="2" borderId="0" xfId="0" applyFill="1" applyAlignment="1">
      <alignment horizontal="right"/>
    </xf>
    <xf numFmtId="0" fontId="0" fillId="2" borderId="0" xfId="0" applyFill="1"/>
    <xf numFmtId="0" fontId="2" fillId="2" borderId="0" xfId="0" applyFont="1" applyFill="1" applyAlignment="1">
      <alignment horizontal="right"/>
    </xf>
    <xf numFmtId="0" fontId="2" fillId="0" borderId="0" xfId="0" applyFont="1" applyAlignment="1">
      <alignment horizontal="left"/>
    </xf>
    <xf numFmtId="164" fontId="2" fillId="0" borderId="0" xfId="0" applyNumberFormat="1" applyFont="1" applyAlignment="1">
      <alignment horizontal="left"/>
    </xf>
    <xf numFmtId="166" fontId="2" fillId="2" borderId="0" xfId="0" applyNumberFormat="1" applyFont="1" applyFill="1" applyAlignment="1">
      <alignment horizontal="right"/>
    </xf>
    <xf numFmtId="0" fontId="4" fillId="0" borderId="0" xfId="2"/>
    <xf numFmtId="0" fontId="4" fillId="0" borderId="0" xfId="2" applyAlignment="1">
      <alignment horizontal="left"/>
    </xf>
    <xf numFmtId="0" fontId="2" fillId="0" borderId="0" xfId="0" applyFont="1" applyAlignment="1">
      <alignment horizontal="right"/>
    </xf>
    <xf numFmtId="0" fontId="6" fillId="0" borderId="0" xfId="3">
      <alignment horizontal="center" vertical="center"/>
    </xf>
    <xf numFmtId="0" fontId="6" fillId="0" borderId="0" xfId="3" applyAlignment="1">
      <alignment horizontal="center"/>
    </xf>
    <xf numFmtId="9" fontId="7" fillId="0" borderId="0" xfId="4">
      <alignment horizontal="center" vertical="center"/>
    </xf>
    <xf numFmtId="0" fontId="8" fillId="0" borderId="0" xfId="5">
      <alignment horizontal="left" wrapText="1"/>
    </xf>
    <xf numFmtId="9" fontId="9" fillId="0" borderId="0" xfId="4" applyFont="1">
      <alignment horizontal="center" vertical="center"/>
    </xf>
    <xf numFmtId="0" fontId="10" fillId="0" borderId="0" xfId="3" applyFont="1" applyAlignment="1">
      <alignment horizontal="center"/>
    </xf>
    <xf numFmtId="0" fontId="11" fillId="0" borderId="0" xfId="5" applyFont="1">
      <alignment horizontal="left" wrapText="1"/>
    </xf>
    <xf numFmtId="3" fontId="12" fillId="0" borderId="1" xfId="6">
      <alignment horizontal="center"/>
    </xf>
    <xf numFmtId="0" fontId="6" fillId="0" borderId="0" xfId="3" applyAlignment="1">
      <alignment vertical="center" wrapText="1"/>
    </xf>
    <xf numFmtId="0" fontId="6" fillId="0" borderId="0" xfId="3" applyAlignment="1">
      <alignment horizontal="center" wrapText="1"/>
    </xf>
    <xf numFmtId="0" fontId="12" fillId="0" borderId="0" xfId="9">
      <alignment horizontal="center" wrapText="1"/>
    </xf>
    <xf numFmtId="0" fontId="12" fillId="0" borderId="0" xfId="10">
      <alignment horizontal="left"/>
    </xf>
    <xf numFmtId="0" fontId="0" fillId="3" borderId="4" xfId="12" applyFont="1" applyAlignment="1">
      <alignment horizontal="center"/>
    </xf>
    <xf numFmtId="0" fontId="0" fillId="4" borderId="4" xfId="13" applyFont="1" applyAlignment="1">
      <alignment horizontal="center"/>
    </xf>
    <xf numFmtId="0" fontId="0" fillId="5" borderId="4" xfId="14" applyFont="1" applyAlignment="1">
      <alignment horizontal="center"/>
    </xf>
    <xf numFmtId="0" fontId="0" fillId="6" borderId="4" xfId="15" applyFont="1" applyAlignment="1">
      <alignment horizontal="center"/>
    </xf>
    <xf numFmtId="0" fontId="0" fillId="7" borderId="6" xfId="16" applyFont="1" applyAlignment="1">
      <alignment horizontal="center"/>
    </xf>
    <xf numFmtId="1" fontId="15" fillId="8" borderId="7" xfId="17">
      <alignment horizontal="center" vertical="center"/>
    </xf>
    <xf numFmtId="0" fontId="16" fillId="8" borderId="7" xfId="18">
      <alignment horizontal="left" vertical="center"/>
    </xf>
    <xf numFmtId="0" fontId="17" fillId="0" borderId="0" xfId="19">
      <alignment vertical="center"/>
    </xf>
    <xf numFmtId="0" fontId="18" fillId="0" borderId="0" xfId="20" applyAlignment="1">
      <alignment horizontal="center"/>
    </xf>
    <xf numFmtId="0" fontId="18" fillId="0" borderId="0" xfId="21">
      <alignment vertical="center"/>
    </xf>
    <xf numFmtId="0" fontId="0" fillId="0" borderId="3" xfId="11" applyFont="1" applyBorder="1">
      <alignment horizontal="left" vertical="center"/>
    </xf>
    <xf numFmtId="0" fontId="0" fillId="0" borderId="0" xfId="11" applyFont="1" applyBorder="1">
      <alignment horizontal="left" vertical="center"/>
    </xf>
    <xf numFmtId="0" fontId="0" fillId="0" borderId="5" xfId="11" applyFont="1" applyBorder="1">
      <alignment horizontal="left" vertical="center"/>
    </xf>
    <xf numFmtId="0" fontId="12" fillId="0" borderId="0" xfId="8">
      <alignment vertical="center"/>
    </xf>
    <xf numFmtId="0" fontId="12" fillId="0" borderId="1" xfId="8" applyBorder="1">
      <alignment vertical="center"/>
    </xf>
    <xf numFmtId="0" fontId="12" fillId="0" borderId="0" xfId="7">
      <alignment horizontal="center" vertical="center" wrapText="1"/>
    </xf>
    <xf numFmtId="0" fontId="12" fillId="0" borderId="1" xfId="7" applyBorder="1">
      <alignment horizontal="center" vertical="center" wrapText="1"/>
    </xf>
    <xf numFmtId="0" fontId="12" fillId="0" borderId="2" xfId="7" applyBorder="1">
      <alignment horizontal="center" vertical="center" wrapText="1"/>
    </xf>
    <xf numFmtId="0" fontId="14" fillId="0" borderId="3" xfId="11" applyFont="1" applyBorder="1">
      <alignment horizontal="left" vertical="center"/>
    </xf>
    <xf numFmtId="0" fontId="14" fillId="0" borderId="0" xfId="11" applyFont="1">
      <alignment horizontal="left" vertical="center"/>
    </xf>
    <xf numFmtId="0" fontId="14" fillId="0" borderId="5" xfId="11" applyFont="1" applyBorder="1">
      <alignment horizontal="left" vertical="center"/>
    </xf>
    <xf numFmtId="0" fontId="14" fillId="0" borderId="0" xfId="11" applyFont="1" applyBorder="1">
      <alignment horizontal="left" vertical="center"/>
    </xf>
  </cellXfs>
  <cellStyles count="22">
    <cellStyle name="% voltooid" xfId="14" xr:uid="{EA86557B-B0EB-4E9B-B177-B000C74B1AF7}"/>
    <cellStyle name="Activiteit" xfId="5" xr:uid="{363DAABD-BC03-405C-9FCA-7E167E0F3011}"/>
    <cellStyle name="Beheer van periodemarkering" xfId="18" xr:uid="{34F2B3E9-3551-43B4-893D-3D8B1A1B3948}"/>
    <cellStyle name="Etiket" xfId="11" xr:uid="{34BFEF33-2856-4665-AC29-FDF56797F7DA}"/>
    <cellStyle name="Hyperlink" xfId="2" builtinId="8"/>
    <cellStyle name="Kop 1 2" xfId="20" xr:uid="{55E8EA84-1479-4237-9F04-A9A0606D7E55}"/>
    <cellStyle name="Kop 2 2" xfId="8" xr:uid="{23521319-0E15-4A2D-81DE-C29A8C3927EC}"/>
    <cellStyle name="Kop 3 2" xfId="7" xr:uid="{E2A355DF-876F-4827-8C61-51B1E7EB78DC}"/>
    <cellStyle name="Kop 4 2" xfId="10" xr:uid="{5F6AE510-3550-459A-8F20-ECB628E70E9A}"/>
    <cellStyle name="Kopteksten periode" xfId="6" xr:uid="{A03E6331-43A8-478D-8DB1-9D165802DDF2}"/>
    <cellStyle name="Kopteksten van project" xfId="9" xr:uid="{A5420FB7-1058-4B3F-9B1E-0FBF3C9943C5}"/>
    <cellStyle name="Legenda % voltooid (buiten planning)" xfId="12" xr:uid="{DB31FADC-25D0-430F-8705-925C480D3FD9}"/>
    <cellStyle name="Legenda planning" xfId="16" xr:uid="{7B9126FA-EABD-4294-B103-69AE1BE88008}"/>
    <cellStyle name="Legenda werkelijk" xfId="15" xr:uid="{3C28E0A5-6E13-416B-B4A5-7BD6D2A0130B}"/>
    <cellStyle name="Legenda werkelijk (buiten planning)" xfId="13" xr:uid="{76AC2F21-32AC-4308-B5BF-D102A9536B1F}"/>
    <cellStyle name="Percentage voltooid" xfId="4" xr:uid="{C2F663CD-B408-4D17-B52C-BE2E35CF6EE4}"/>
    <cellStyle name="Standaard" xfId="0" builtinId="0"/>
    <cellStyle name="Standaard 2" xfId="3" xr:uid="{7EB0FBA1-8CCE-496B-9142-712DCE2F28D5}"/>
    <cellStyle name="Titel 2" xfId="21" xr:uid="{CB1CFAE5-D5FE-4C74-8F09-83EF42719456}"/>
    <cellStyle name="Valuta" xfId="1" builtinId="4"/>
    <cellStyle name="Verklarende tekst 2" xfId="19" xr:uid="{E0AD87D3-0276-457F-A107-9187109517ED}"/>
    <cellStyle name="Waarde periode" xfId="17" xr:uid="{968E7593-AC03-4698-9D05-1A305384AAF1}"/>
  </cellStyles>
  <dxfs count="10">
    <dxf>
      <fill>
        <patternFill>
          <bgColor theme="0"/>
        </patternFill>
      </fill>
      <border>
        <bottom style="thin">
          <color theme="0"/>
        </bottom>
        <vertical/>
        <horizontal/>
      </border>
    </dxf>
    <dxf>
      <fill>
        <patternFill>
          <bgColor theme="0" tint="-4.9989318521683403E-2"/>
        </patternFill>
      </fill>
      <border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9" tint="-0.24994659260841701"/>
        </left>
        <right style="thin">
          <color theme="9" tint="-0.24994659260841701"/>
        </right>
        <bottom style="thin">
          <color theme="9" tint="0.59996337778862885"/>
        </bottom>
        <vertical/>
        <horizontal/>
      </border>
    </dxf>
    <dxf>
      <fill>
        <patternFill patternType="lightUp">
          <fgColor theme="7"/>
          <bgColor auto="1"/>
        </patternFill>
      </fill>
      <border>
        <bottom style="thin">
          <color theme="0"/>
        </bottom>
      </border>
    </dxf>
    <dxf>
      <fill>
        <patternFill patternType="lightUp">
          <fgColor theme="7"/>
          <bgColor theme="9" tint="0.59996337778862885"/>
        </patternFill>
      </fill>
      <border>
        <bottom style="thin">
          <color theme="0"/>
        </bottom>
      </border>
    </dxf>
    <dxf>
      <fill>
        <patternFill patternType="lightUp">
          <fgColor theme="7"/>
          <bgColor theme="7" tint="0.59996337778862885"/>
        </patternFill>
      </fill>
      <border>
        <bottom style="thin">
          <color theme="0"/>
        </bottom>
      </border>
    </dxf>
    <dxf>
      <fill>
        <patternFill patternType="solid">
          <fgColor auto="1"/>
          <bgColor theme="9"/>
        </patternFill>
      </fill>
      <border>
        <bottom style="thin">
          <color theme="0"/>
        </bottom>
      </border>
    </dxf>
    <dxf>
      <fill>
        <patternFill patternType="solid">
          <fgColor auto="1"/>
          <bgColor theme="7"/>
        </patternFill>
      </fill>
      <border>
        <bottom style="thin">
          <color theme="0"/>
        </bottom>
      </border>
    </dxf>
    <dxf>
      <fill>
        <patternFill>
          <bgColor theme="9" tint="0.59996337778862885"/>
        </patternFill>
      </fill>
      <border>
        <left style="thin">
          <color theme="9" tint="-0.24994659260841701"/>
        </left>
        <right style="thin">
          <color theme="9" tint="-0.24994659260841701"/>
        </right>
        <bottom style="thin">
          <color theme="7"/>
        </bottom>
        <vertical/>
        <horizontal/>
      </border>
    </dxf>
    <dxf>
      <border>
        <top style="thin">
          <color theme="7"/>
        </top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2</xdr:row>
      <xdr:rowOff>180975</xdr:rowOff>
    </xdr:from>
    <xdr:to>
      <xdr:col>4</xdr:col>
      <xdr:colOff>219075</xdr:colOff>
      <xdr:row>15</xdr:row>
      <xdr:rowOff>152401</xdr:rowOff>
    </xdr:to>
    <xdr:pic>
      <xdr:nvPicPr>
        <xdr:cNvPr id="2" name="productMainImage" descr="Set van 3 draaideurkasten - Manutan Orel">
          <a:extLst>
            <a:ext uri="{FF2B5EF4-FFF2-40B4-BE49-F238E27FC236}">
              <a16:creationId xmlns:a16="http://schemas.microsoft.com/office/drawing/2014/main" id="{8FACF25F-1636-456D-B63E-B8E431570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50" b="18500"/>
        <a:stretch/>
      </xdr:blipFill>
      <xdr:spPr bwMode="auto">
        <a:xfrm>
          <a:off x="1209675" y="561975"/>
          <a:ext cx="3810000" cy="2447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219075</xdr:colOff>
      <xdr:row>1</xdr:row>
      <xdr:rowOff>238125</xdr:rowOff>
    </xdr:from>
    <xdr:to>
      <xdr:col>13</xdr:col>
      <xdr:colOff>474725</xdr:colOff>
      <xdr:row>18</xdr:row>
      <xdr:rowOff>46405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5B5204A-6768-40C4-7AB0-539FF9393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38875" y="428625"/>
          <a:ext cx="4522850" cy="361828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19</xdr:row>
      <xdr:rowOff>81916</xdr:rowOff>
    </xdr:from>
    <xdr:to>
      <xdr:col>14</xdr:col>
      <xdr:colOff>9525</xdr:colOff>
      <xdr:row>38</xdr:row>
      <xdr:rowOff>158116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C564E618-8CD0-8EBC-0BF0-E496E6B79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0" y="4272916"/>
          <a:ext cx="4619625" cy="3695700"/>
        </a:xfrm>
        <a:prstGeom prst="rect">
          <a:avLst/>
        </a:prstGeom>
      </xdr:spPr>
    </xdr:pic>
    <xdr:clientData/>
  </xdr:twoCellAnchor>
  <xdr:twoCellAnchor>
    <xdr:from>
      <xdr:col>6</xdr:col>
      <xdr:colOff>376813</xdr:colOff>
      <xdr:row>7</xdr:row>
      <xdr:rowOff>41868</xdr:rowOff>
    </xdr:from>
    <xdr:to>
      <xdr:col>6</xdr:col>
      <xdr:colOff>512885</xdr:colOff>
      <xdr:row>8</xdr:row>
      <xdr:rowOff>83736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9D67AC2B-109D-38CF-28F1-C4D6603CD19B}"/>
            </a:ext>
          </a:extLst>
        </xdr:cNvPr>
        <xdr:cNvSpPr txBox="1"/>
      </xdr:nvSpPr>
      <xdr:spPr>
        <a:xfrm>
          <a:off x="6384890" y="1936401"/>
          <a:ext cx="136072" cy="230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1</a:t>
          </a:r>
        </a:p>
      </xdr:txBody>
    </xdr:sp>
    <xdr:clientData/>
  </xdr:twoCellAnchor>
  <xdr:twoCellAnchor>
    <xdr:from>
      <xdr:col>7</xdr:col>
      <xdr:colOff>194268</xdr:colOff>
      <xdr:row>7</xdr:row>
      <xdr:rowOff>37262</xdr:rowOff>
    </xdr:from>
    <xdr:to>
      <xdr:col>7</xdr:col>
      <xdr:colOff>330340</xdr:colOff>
      <xdr:row>8</xdr:row>
      <xdr:rowOff>79130</xdr:rowOff>
    </xdr:to>
    <xdr:sp macro="" textlink="">
      <xdr:nvSpPr>
        <xdr:cNvPr id="6" name="Tekstvak 5">
          <a:extLst>
            <a:ext uri="{FF2B5EF4-FFF2-40B4-BE49-F238E27FC236}">
              <a16:creationId xmlns:a16="http://schemas.microsoft.com/office/drawing/2014/main" id="{55C14C7A-6BED-4E28-99AE-93F4DDABF287}"/>
            </a:ext>
          </a:extLst>
        </xdr:cNvPr>
        <xdr:cNvSpPr txBox="1"/>
      </xdr:nvSpPr>
      <xdr:spPr>
        <a:xfrm>
          <a:off x="6809433" y="1931795"/>
          <a:ext cx="136072" cy="230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2</a:t>
          </a:r>
        </a:p>
      </xdr:txBody>
    </xdr:sp>
    <xdr:clientData/>
  </xdr:twoCellAnchor>
  <xdr:twoCellAnchor>
    <xdr:from>
      <xdr:col>7</xdr:col>
      <xdr:colOff>472273</xdr:colOff>
      <xdr:row>4</xdr:row>
      <xdr:rowOff>64058</xdr:rowOff>
    </xdr:from>
    <xdr:to>
      <xdr:col>8</xdr:col>
      <xdr:colOff>1257</xdr:colOff>
      <xdr:row>5</xdr:row>
      <xdr:rowOff>105926</xdr:rowOff>
    </xdr:to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53420AC3-2AEE-44C9-A3B2-0193EA0139E3}"/>
            </a:ext>
          </a:extLst>
        </xdr:cNvPr>
        <xdr:cNvSpPr txBox="1"/>
      </xdr:nvSpPr>
      <xdr:spPr>
        <a:xfrm>
          <a:off x="7087438" y="1393371"/>
          <a:ext cx="136072" cy="230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3</a:t>
          </a:r>
        </a:p>
      </xdr:txBody>
    </xdr:sp>
    <xdr:clientData/>
  </xdr:twoCellAnchor>
  <xdr:twoCellAnchor>
    <xdr:from>
      <xdr:col>13</xdr:col>
      <xdr:colOff>226926</xdr:colOff>
      <xdr:row>4</xdr:row>
      <xdr:rowOff>69919</xdr:rowOff>
    </xdr:from>
    <xdr:to>
      <xdr:col>13</xdr:col>
      <xdr:colOff>362998</xdr:colOff>
      <xdr:row>5</xdr:row>
      <xdr:rowOff>111787</xdr:rowOff>
    </xdr:to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B8B799D2-513D-4627-B881-8303E183E394}"/>
            </a:ext>
          </a:extLst>
        </xdr:cNvPr>
        <xdr:cNvSpPr txBox="1"/>
      </xdr:nvSpPr>
      <xdr:spPr>
        <a:xfrm>
          <a:off x="10484618" y="1399232"/>
          <a:ext cx="136072" cy="230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4</a:t>
          </a:r>
        </a:p>
      </xdr:txBody>
    </xdr:sp>
    <xdr:clientData/>
  </xdr:twoCellAnchor>
  <xdr:twoCellAnchor>
    <xdr:from>
      <xdr:col>12</xdr:col>
      <xdr:colOff>410727</xdr:colOff>
      <xdr:row>31</xdr:row>
      <xdr:rowOff>33912</xdr:rowOff>
    </xdr:from>
    <xdr:to>
      <xdr:col>12</xdr:col>
      <xdr:colOff>546799</xdr:colOff>
      <xdr:row>32</xdr:row>
      <xdr:rowOff>75780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CB55BED7-362C-4F3F-A386-49CEE7998ADF}"/>
            </a:ext>
          </a:extLst>
        </xdr:cNvPr>
        <xdr:cNvSpPr txBox="1"/>
      </xdr:nvSpPr>
      <xdr:spPr>
        <a:xfrm>
          <a:off x="10061331" y="6450203"/>
          <a:ext cx="136072" cy="230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5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366347</xdr:colOff>
      <xdr:row>0</xdr:row>
      <xdr:rowOff>146440</xdr:rowOff>
    </xdr:from>
    <xdr:to>
      <xdr:col>14</xdr:col>
      <xdr:colOff>317720</xdr:colOff>
      <xdr:row>23</xdr:row>
      <xdr:rowOff>124384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8153B633-B678-45F2-A611-9C2DA1E3D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7336" y="146440"/>
          <a:ext cx="5415164" cy="4311296"/>
        </a:xfrm>
        <a:prstGeom prst="rect">
          <a:avLst/>
        </a:prstGeom>
      </xdr:spPr>
    </xdr:pic>
    <xdr:clientData/>
  </xdr:twoCellAnchor>
  <xdr:twoCellAnchor editAs="oneCell">
    <xdr:from>
      <xdr:col>1</xdr:col>
      <xdr:colOff>491951</xdr:colOff>
      <xdr:row>2</xdr:row>
      <xdr:rowOff>170477</xdr:rowOff>
    </xdr:from>
    <xdr:to>
      <xdr:col>2</xdr:col>
      <xdr:colOff>2622619</xdr:colOff>
      <xdr:row>17</xdr:row>
      <xdr:rowOff>62802</xdr:rowOff>
    </xdr:to>
    <xdr:pic>
      <xdr:nvPicPr>
        <xdr:cNvPr id="10" name="productMainImage" descr="Accubak - 525 liter">
          <a:extLst>
            <a:ext uri="{FF2B5EF4-FFF2-40B4-BE49-F238E27FC236}">
              <a16:creationId xmlns:a16="http://schemas.microsoft.com/office/drawing/2014/main" id="{D8884C3E-7C80-8D17-FDB8-1C89BAECC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039" y="1122977"/>
          <a:ext cx="2737756" cy="2718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230274</xdr:colOff>
      <xdr:row>3</xdr:row>
      <xdr:rowOff>94203</xdr:rowOff>
    </xdr:from>
    <xdr:to>
      <xdr:col>7</xdr:col>
      <xdr:colOff>439613</xdr:colOff>
      <xdr:row>4</xdr:row>
      <xdr:rowOff>136071</xdr:rowOff>
    </xdr:to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BEBB1F8F-37C6-4757-B947-B5319562BDCF}"/>
            </a:ext>
          </a:extLst>
        </xdr:cNvPr>
        <xdr:cNvSpPr txBox="1"/>
      </xdr:nvSpPr>
      <xdr:spPr>
        <a:xfrm>
          <a:off x="6845439" y="659423"/>
          <a:ext cx="209339" cy="2302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1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136072</xdr:colOff>
      <xdr:row>1</xdr:row>
      <xdr:rowOff>104669</xdr:rowOff>
    </xdr:from>
    <xdr:to>
      <xdr:col>12</xdr:col>
      <xdr:colOff>485985</xdr:colOff>
      <xdr:row>20</xdr:row>
      <xdr:rowOff>180869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238804E-A59A-42A5-B875-7532A72B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7061" y="293076"/>
          <a:ext cx="4599528" cy="3655925"/>
        </a:xfrm>
        <a:prstGeom prst="rect">
          <a:avLst/>
        </a:prstGeom>
      </xdr:spPr>
    </xdr:pic>
    <xdr:clientData/>
  </xdr:twoCellAnchor>
  <xdr:twoCellAnchor>
    <xdr:from>
      <xdr:col>8</xdr:col>
      <xdr:colOff>502418</xdr:colOff>
      <xdr:row>13</xdr:row>
      <xdr:rowOff>83734</xdr:rowOff>
    </xdr:from>
    <xdr:to>
      <xdr:col>9</xdr:col>
      <xdr:colOff>104669</xdr:colOff>
      <xdr:row>14</xdr:row>
      <xdr:rowOff>125602</xdr:rowOff>
    </xdr:to>
    <xdr:sp macro="" textlink="">
      <xdr:nvSpPr>
        <xdr:cNvPr id="6" name="Tekstvak 5">
          <a:extLst>
            <a:ext uri="{FF2B5EF4-FFF2-40B4-BE49-F238E27FC236}">
              <a16:creationId xmlns:a16="http://schemas.microsoft.com/office/drawing/2014/main" id="{E4DAC53A-DACF-4B56-BB70-CFE992E382A2}"/>
            </a:ext>
          </a:extLst>
        </xdr:cNvPr>
        <xdr:cNvSpPr txBox="1"/>
      </xdr:nvSpPr>
      <xdr:spPr>
        <a:xfrm>
          <a:off x="7724671" y="2533020"/>
          <a:ext cx="209339" cy="2302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1</a:t>
          </a:r>
        </a:p>
      </xdr:txBody>
    </xdr:sp>
    <xdr:clientData/>
  </xdr:twoCellAnchor>
  <xdr:twoCellAnchor editAs="oneCell">
    <xdr:from>
      <xdr:col>1</xdr:col>
      <xdr:colOff>212694</xdr:colOff>
      <xdr:row>2</xdr:row>
      <xdr:rowOff>166456</xdr:rowOff>
    </xdr:from>
    <xdr:to>
      <xdr:col>3</xdr:col>
      <xdr:colOff>441294</xdr:colOff>
      <xdr:row>22</xdr:row>
      <xdr:rowOff>166456</xdr:rowOff>
    </xdr:to>
    <xdr:pic>
      <xdr:nvPicPr>
        <xdr:cNvPr id="8" name="productMainImage" descr="Hoogteverstelbaar bureau - onderstel wit - Manutan">
          <a:extLst>
            <a:ext uri="{FF2B5EF4-FFF2-40B4-BE49-F238E27FC236}">
              <a16:creationId xmlns:a16="http://schemas.microsoft.com/office/drawing/2014/main" id="{13B94798-2D64-4681-7BC7-C28F7C63D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034" y="554854"/>
          <a:ext cx="3807410" cy="3883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302812</xdr:colOff>
      <xdr:row>14</xdr:row>
      <xdr:rowOff>64896</xdr:rowOff>
    </xdr:from>
    <xdr:to>
      <xdr:col>13</xdr:col>
      <xdr:colOff>558462</xdr:colOff>
      <xdr:row>33</xdr:row>
      <xdr:rowOff>72048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20CB540-AB66-4D86-8B52-98DD36F56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587" y="2702588"/>
          <a:ext cx="4505265" cy="3586878"/>
        </a:xfrm>
        <a:prstGeom prst="rect">
          <a:avLst/>
        </a:prstGeom>
      </xdr:spPr>
    </xdr:pic>
    <xdr:clientData/>
  </xdr:twoCellAnchor>
  <xdr:twoCellAnchor>
    <xdr:from>
      <xdr:col>11</xdr:col>
      <xdr:colOff>230275</xdr:colOff>
      <xdr:row>16</xdr:row>
      <xdr:rowOff>104671</xdr:rowOff>
    </xdr:from>
    <xdr:to>
      <xdr:col>11</xdr:col>
      <xdr:colOff>397747</xdr:colOff>
      <xdr:row>17</xdr:row>
      <xdr:rowOff>177940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14ADE85B-23A0-4A4A-A748-3D79D288F464}"/>
            </a:ext>
          </a:extLst>
        </xdr:cNvPr>
        <xdr:cNvSpPr txBox="1"/>
      </xdr:nvSpPr>
      <xdr:spPr>
        <a:xfrm>
          <a:off x="10163489" y="3119176"/>
          <a:ext cx="167472" cy="2616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1</a:t>
          </a:r>
        </a:p>
      </xdr:txBody>
    </xdr:sp>
    <xdr:clientData/>
  </xdr:twoCellAnchor>
  <xdr:twoCellAnchor>
    <xdr:from>
      <xdr:col>10</xdr:col>
      <xdr:colOff>162868</xdr:colOff>
      <xdr:row>22</xdr:row>
      <xdr:rowOff>68664</xdr:rowOff>
    </xdr:from>
    <xdr:to>
      <xdr:col>10</xdr:col>
      <xdr:colOff>298940</xdr:colOff>
      <xdr:row>23</xdr:row>
      <xdr:rowOff>110531</xdr:rowOff>
    </xdr:to>
    <xdr:sp macro="" textlink="">
      <xdr:nvSpPr>
        <xdr:cNvPr id="6" name="Tekstvak 5">
          <a:extLst>
            <a:ext uri="{FF2B5EF4-FFF2-40B4-BE49-F238E27FC236}">
              <a16:creationId xmlns:a16="http://schemas.microsoft.com/office/drawing/2014/main" id="{96ED7BEC-0313-4E16-9484-834E02506BC3}"/>
            </a:ext>
          </a:extLst>
        </xdr:cNvPr>
        <xdr:cNvSpPr txBox="1"/>
      </xdr:nvSpPr>
      <xdr:spPr>
        <a:xfrm>
          <a:off x="9488994" y="4213609"/>
          <a:ext cx="136072" cy="2302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2</a:t>
          </a:r>
        </a:p>
      </xdr:txBody>
    </xdr:sp>
    <xdr:clientData/>
  </xdr:twoCellAnchor>
  <xdr:twoCellAnchor editAs="oneCell">
    <xdr:from>
      <xdr:col>1</xdr:col>
      <xdr:colOff>1214173</xdr:colOff>
      <xdr:row>10</xdr:row>
      <xdr:rowOff>52335</xdr:rowOff>
    </xdr:from>
    <xdr:to>
      <xdr:col>2</xdr:col>
      <xdr:colOff>2543486</xdr:colOff>
      <xdr:row>22</xdr:row>
      <xdr:rowOff>183780</xdr:rowOff>
    </xdr:to>
    <xdr:pic>
      <xdr:nvPicPr>
        <xdr:cNvPr id="10" name="productMainImage" descr="Werkbank Bott Verso, Max. belasting: 600 kg, Totale hoogte: 930 mm, Totale breedte: 1500 mm, Gewicht: 61 kg">
          <a:extLst>
            <a:ext uri="{FF2B5EF4-FFF2-40B4-BE49-F238E27FC236}">
              <a16:creationId xmlns:a16="http://schemas.microsoft.com/office/drawing/2014/main" id="{7E9345F5-7FEE-3BBA-D4C7-CDB75436D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24"/>
        <a:stretch/>
      </xdr:blipFill>
      <xdr:spPr bwMode="auto">
        <a:xfrm>
          <a:off x="1821261" y="1936401"/>
          <a:ext cx="2826099" cy="239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471017</xdr:colOff>
      <xdr:row>2</xdr:row>
      <xdr:rowOff>20933</xdr:rowOff>
    </xdr:from>
    <xdr:to>
      <xdr:col>13</xdr:col>
      <xdr:colOff>213842</xdr:colOff>
      <xdr:row>21</xdr:row>
      <xdr:rowOff>97133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FC52113-D6B0-4256-A57A-A4A4DFAF9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72006" y="397746"/>
          <a:ext cx="4599528" cy="3655925"/>
        </a:xfrm>
        <a:prstGeom prst="rect">
          <a:avLst/>
        </a:prstGeom>
      </xdr:spPr>
    </xdr:pic>
    <xdr:clientData/>
  </xdr:twoCellAnchor>
  <xdr:twoCellAnchor>
    <xdr:from>
      <xdr:col>11</xdr:col>
      <xdr:colOff>502418</xdr:colOff>
      <xdr:row>9</xdr:row>
      <xdr:rowOff>167472</xdr:rowOff>
    </xdr:from>
    <xdr:to>
      <xdr:col>12</xdr:col>
      <xdr:colOff>104671</xdr:colOff>
      <xdr:row>11</xdr:row>
      <xdr:rowOff>73269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FD64F3C3-BA13-49FB-ADB7-FB2CB2D19F47}"/>
            </a:ext>
          </a:extLst>
        </xdr:cNvPr>
        <xdr:cNvSpPr txBox="1"/>
      </xdr:nvSpPr>
      <xdr:spPr>
        <a:xfrm>
          <a:off x="9545934" y="1863131"/>
          <a:ext cx="209341" cy="2826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1</a:t>
          </a:r>
        </a:p>
      </xdr:txBody>
    </xdr:sp>
    <xdr:clientData/>
  </xdr:twoCellAnchor>
  <xdr:twoCellAnchor editAs="oneCell">
    <xdr:from>
      <xdr:col>1</xdr:col>
      <xdr:colOff>306809</xdr:colOff>
      <xdr:row>3</xdr:row>
      <xdr:rowOff>94202</xdr:rowOff>
    </xdr:from>
    <xdr:to>
      <xdr:col>2</xdr:col>
      <xdr:colOff>2888901</xdr:colOff>
      <xdr:row>20</xdr:row>
      <xdr:rowOff>46812</xdr:rowOff>
    </xdr:to>
    <xdr:pic>
      <xdr:nvPicPr>
        <xdr:cNvPr id="5" name="productMainImage" descr="Vitrinekast 1000 x 400 x 1972 mm - Manutan">
          <a:extLst>
            <a:ext uri="{FF2B5EF4-FFF2-40B4-BE49-F238E27FC236}">
              <a16:creationId xmlns:a16="http://schemas.microsoft.com/office/drawing/2014/main" id="{B3CC0976-CE9C-E7E9-EB4B-D7734B407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897" y="659422"/>
          <a:ext cx="3189180" cy="3155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366347</xdr:colOff>
      <xdr:row>0</xdr:row>
      <xdr:rowOff>146440</xdr:rowOff>
    </xdr:from>
    <xdr:to>
      <xdr:col>14</xdr:col>
      <xdr:colOff>317720</xdr:colOff>
      <xdr:row>23</xdr:row>
      <xdr:rowOff>124384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B4D5407-31D5-421C-82E4-C78724912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6547" y="146440"/>
          <a:ext cx="5437773" cy="4359444"/>
        </a:xfrm>
        <a:prstGeom prst="rect">
          <a:avLst/>
        </a:prstGeom>
      </xdr:spPr>
    </xdr:pic>
    <xdr:clientData/>
  </xdr:twoCellAnchor>
  <xdr:twoCellAnchor>
    <xdr:from>
      <xdr:col>6</xdr:col>
      <xdr:colOff>460549</xdr:colOff>
      <xdr:row>6</xdr:row>
      <xdr:rowOff>41868</xdr:rowOff>
    </xdr:from>
    <xdr:to>
      <xdr:col>7</xdr:col>
      <xdr:colOff>62800</xdr:colOff>
      <xdr:row>7</xdr:row>
      <xdr:rowOff>83736</xdr:rowOff>
    </xdr:to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555BB886-8C3F-47A2-A991-1C7DC419BFB9}"/>
            </a:ext>
          </a:extLst>
        </xdr:cNvPr>
        <xdr:cNvSpPr txBox="1"/>
      </xdr:nvSpPr>
      <xdr:spPr>
        <a:xfrm>
          <a:off x="6468626" y="1172308"/>
          <a:ext cx="209339" cy="2302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1</a:t>
          </a:r>
        </a:p>
      </xdr:txBody>
    </xdr:sp>
    <xdr:clientData/>
  </xdr:twoCellAnchor>
  <xdr:twoCellAnchor editAs="oneCell">
    <xdr:from>
      <xdr:col>1</xdr:col>
      <xdr:colOff>491950</xdr:colOff>
      <xdr:row>3</xdr:row>
      <xdr:rowOff>71362</xdr:rowOff>
    </xdr:from>
    <xdr:to>
      <xdr:col>2</xdr:col>
      <xdr:colOff>2520879</xdr:colOff>
      <xdr:row>17</xdr:row>
      <xdr:rowOff>41867</xdr:rowOff>
    </xdr:to>
    <xdr:pic>
      <xdr:nvPicPr>
        <xdr:cNvPr id="5" name="productMainImage" descr="Gereedschapswagen ROLL met vergrendeling 6 laden - Facom">
          <a:extLst>
            <a:ext uri="{FF2B5EF4-FFF2-40B4-BE49-F238E27FC236}">
              <a16:creationId xmlns:a16="http://schemas.microsoft.com/office/drawing/2014/main" id="{93D75E63-4A36-32BC-A4F3-2EFE359FA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038" y="636582"/>
          <a:ext cx="2636017" cy="2608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214365</xdr:colOff>
      <xdr:row>1</xdr:row>
      <xdr:rowOff>81916</xdr:rowOff>
    </xdr:from>
    <xdr:to>
      <xdr:col>13</xdr:col>
      <xdr:colOff>564278</xdr:colOff>
      <xdr:row>20</xdr:row>
      <xdr:rowOff>158116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E34767D0-E87A-4891-A6BD-2CCE63B5E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2442" y="270323"/>
          <a:ext cx="4599528" cy="3655925"/>
        </a:xfrm>
        <a:prstGeom prst="rect">
          <a:avLst/>
        </a:prstGeom>
      </xdr:spPr>
    </xdr:pic>
    <xdr:clientData/>
  </xdr:twoCellAnchor>
  <xdr:twoCellAnchor>
    <xdr:from>
      <xdr:col>11</xdr:col>
      <xdr:colOff>20935</xdr:colOff>
      <xdr:row>5</xdr:row>
      <xdr:rowOff>83736</xdr:rowOff>
    </xdr:from>
    <xdr:to>
      <xdr:col>11</xdr:col>
      <xdr:colOff>157007</xdr:colOff>
      <xdr:row>6</xdr:row>
      <xdr:rowOff>125604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48EF8D19-DA06-4F59-895C-957BC3487644}"/>
            </a:ext>
          </a:extLst>
        </xdr:cNvPr>
        <xdr:cNvSpPr txBox="1"/>
      </xdr:nvSpPr>
      <xdr:spPr>
        <a:xfrm>
          <a:off x="9064451" y="1025769"/>
          <a:ext cx="136072" cy="230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1</a:t>
          </a:r>
        </a:p>
      </xdr:txBody>
    </xdr:sp>
    <xdr:clientData/>
  </xdr:twoCellAnchor>
  <xdr:twoCellAnchor editAs="oneCell">
    <xdr:from>
      <xdr:col>1</xdr:col>
      <xdr:colOff>471017</xdr:colOff>
      <xdr:row>2</xdr:row>
      <xdr:rowOff>73270</xdr:rowOff>
    </xdr:from>
    <xdr:to>
      <xdr:col>2</xdr:col>
      <xdr:colOff>2690028</xdr:colOff>
      <xdr:row>17</xdr:row>
      <xdr:rowOff>52572</xdr:rowOff>
    </xdr:to>
    <xdr:pic>
      <xdr:nvPicPr>
        <xdr:cNvPr id="10" name="productMainImage" descr="Werkbank Bott Verso, Max. belasting: 600 kg, Totale hoogte: 930 mm, Totale breedte: 1500 mm, Gewicht: 61 kg">
          <a:extLst>
            <a:ext uri="{FF2B5EF4-FFF2-40B4-BE49-F238E27FC236}">
              <a16:creationId xmlns:a16="http://schemas.microsoft.com/office/drawing/2014/main" id="{8BB1FB0A-4E8E-4FC2-A567-AA48970B1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105" y="1025770"/>
          <a:ext cx="2826099" cy="2805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403609</xdr:colOff>
      <xdr:row>7</xdr:row>
      <xdr:rowOff>131466</xdr:rowOff>
    </xdr:from>
    <xdr:to>
      <xdr:col>7</xdr:col>
      <xdr:colOff>539681</xdr:colOff>
      <xdr:row>8</xdr:row>
      <xdr:rowOff>173334</xdr:rowOff>
    </xdr:to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ABEC8838-6391-4C3F-ACDE-B44D6BB3985E}"/>
            </a:ext>
          </a:extLst>
        </xdr:cNvPr>
        <xdr:cNvSpPr txBox="1"/>
      </xdr:nvSpPr>
      <xdr:spPr>
        <a:xfrm>
          <a:off x="7018774" y="1450312"/>
          <a:ext cx="136072" cy="230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2</a:t>
          </a:r>
        </a:p>
      </xdr:txBody>
    </xdr:sp>
    <xdr:clientData/>
  </xdr:twoCellAnchor>
  <xdr:twoCellAnchor>
    <xdr:from>
      <xdr:col>7</xdr:col>
      <xdr:colOff>95460</xdr:colOff>
      <xdr:row>13</xdr:row>
      <xdr:rowOff>64058</xdr:rowOff>
    </xdr:from>
    <xdr:to>
      <xdr:col>7</xdr:col>
      <xdr:colOff>231532</xdr:colOff>
      <xdr:row>14</xdr:row>
      <xdr:rowOff>105927</xdr:rowOff>
    </xdr:to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6FC03D9-9386-4549-998A-5C0DD7A99DEE}"/>
            </a:ext>
          </a:extLst>
        </xdr:cNvPr>
        <xdr:cNvSpPr txBox="1"/>
      </xdr:nvSpPr>
      <xdr:spPr>
        <a:xfrm>
          <a:off x="6710625" y="2513344"/>
          <a:ext cx="136072" cy="230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3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</xdr:col>
      <xdr:colOff>2602355</xdr:colOff>
      <xdr:row>16</xdr:row>
      <xdr:rowOff>125605</xdr:rowOff>
    </xdr:to>
    <xdr:pic>
      <xdr:nvPicPr>
        <xdr:cNvPr id="7" name="productMainImage" descr="Fietslift B128P - Mottez">
          <a:extLst>
            <a:ext uri="{FF2B5EF4-FFF2-40B4-BE49-F238E27FC236}">
              <a16:creationId xmlns:a16="http://schemas.microsoft.com/office/drawing/2014/main" id="{B6B2CE6F-7821-F6D5-0769-8854ADAFF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176" y="565220"/>
          <a:ext cx="2602355" cy="2574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397747</xdr:colOff>
      <xdr:row>0</xdr:row>
      <xdr:rowOff>0</xdr:rowOff>
    </xdr:from>
    <xdr:to>
      <xdr:col>14</xdr:col>
      <xdr:colOff>349120</xdr:colOff>
      <xdr:row>22</xdr:row>
      <xdr:rowOff>166351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832B98AB-6C06-40EF-BF27-9CBA33B32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98736" y="0"/>
          <a:ext cx="5415164" cy="4311296"/>
        </a:xfrm>
        <a:prstGeom prst="rect">
          <a:avLst/>
        </a:prstGeom>
      </xdr:spPr>
    </xdr:pic>
    <xdr:clientData/>
  </xdr:twoCellAnchor>
  <xdr:twoCellAnchor>
    <xdr:from>
      <xdr:col>12</xdr:col>
      <xdr:colOff>533818</xdr:colOff>
      <xdr:row>7</xdr:row>
      <xdr:rowOff>136071</xdr:rowOff>
    </xdr:from>
    <xdr:to>
      <xdr:col>13</xdr:col>
      <xdr:colOff>62802</xdr:colOff>
      <xdr:row>8</xdr:row>
      <xdr:rowOff>177939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F264D6FD-5B96-4E52-AB22-61645217ED78}"/>
            </a:ext>
          </a:extLst>
        </xdr:cNvPr>
        <xdr:cNvSpPr txBox="1"/>
      </xdr:nvSpPr>
      <xdr:spPr>
        <a:xfrm>
          <a:off x="10184422" y="1454917"/>
          <a:ext cx="136072" cy="230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1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533818</xdr:colOff>
      <xdr:row>7</xdr:row>
      <xdr:rowOff>136071</xdr:rowOff>
    </xdr:from>
    <xdr:to>
      <xdr:col>13</xdr:col>
      <xdr:colOff>62802</xdr:colOff>
      <xdr:row>8</xdr:row>
      <xdr:rowOff>177939</xdr:rowOff>
    </xdr:to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CA50DF97-ED5B-4899-B938-23AE58F8F73E}"/>
            </a:ext>
          </a:extLst>
        </xdr:cNvPr>
        <xdr:cNvSpPr txBox="1"/>
      </xdr:nvSpPr>
      <xdr:spPr>
        <a:xfrm>
          <a:off x="10211218" y="1469571"/>
          <a:ext cx="138584" cy="2323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/>
            <a:t>1</a:t>
          </a:r>
        </a:p>
      </xdr:txBody>
    </xdr:sp>
    <xdr:clientData/>
  </xdr:twoCellAnchor>
  <xdr:twoCellAnchor editAs="oneCell">
    <xdr:from>
      <xdr:col>0</xdr:col>
      <xdr:colOff>418681</xdr:colOff>
      <xdr:row>3</xdr:row>
      <xdr:rowOff>73268</xdr:rowOff>
    </xdr:from>
    <xdr:to>
      <xdr:col>4</xdr:col>
      <xdr:colOff>523352</xdr:colOff>
      <xdr:row>20</xdr:row>
      <xdr:rowOff>111899</xdr:rowOff>
    </xdr:to>
    <xdr:pic>
      <xdr:nvPicPr>
        <xdr:cNvPr id="5" name="Afbeelding 4" descr="Case: de Dust Free Industriel luchtreiniger in een industriële werkplek, De Moerbei.">
          <a:extLst>
            <a:ext uri="{FF2B5EF4-FFF2-40B4-BE49-F238E27FC236}">
              <a16:creationId xmlns:a16="http://schemas.microsoft.com/office/drawing/2014/main" id="{E0D67BAB-A9F3-85C3-6EAC-6CD0BD1D1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681" y="638488"/>
          <a:ext cx="4898572" cy="3241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anutan.nl/nl/mnl/fietslift-b128p-mottez-a889793?gclid=CjwKCAjwwb6lBhBJEiwAbuVUSoHzmzzo7tdLuLKv1v4WhVJN2fh0SuIbVYAAJG9TN0aOd-BOpTLMgBoCEUUQAvD_Bw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euromate.com/group/nl/producten/dust-free-industrial-8500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anutan.nl/nl/mnl/hefbrug-voor-auto-s-hydraulisch-2500-kg-rodac" TargetMode="External"/><Relationship Id="rId13" Type="http://schemas.openxmlformats.org/officeDocument/2006/relationships/hyperlink" Target="https://www.manutan.nl/nl/mnl/accubak-525-liter" TargetMode="External"/><Relationship Id="rId18" Type="http://schemas.openxmlformats.org/officeDocument/2006/relationships/hyperlink" Target="https://www.manutan.nl/nl/mnl/deksel-voor-accubak-525-liter-a012862?NavigationSource=Bijpassende%20accessoires%20:&amp;MIGSource=&amp;SKUSource=A012861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https://www.makeblock.com/laserbox-video" TargetMode="External"/><Relationship Id="rId21" Type="http://schemas.openxmlformats.org/officeDocument/2006/relationships/hyperlink" Target="https://www.manutan.nl/nl/mnl/hoogteverstelbaar-bureau-onderstel-zwart-manutan?NavigationSource=Graag%20meer%20keuze?&amp;MIGSource=MIG18044752&amp;SKUSource=" TargetMode="External"/><Relationship Id="rId7" Type="http://schemas.openxmlformats.org/officeDocument/2006/relationships/hyperlink" Target="https://www.coolblue.nl/product/867994/meta-quest-2-256gb.html" TargetMode="External"/><Relationship Id="rId12" Type="http://schemas.openxmlformats.org/officeDocument/2006/relationships/hyperlink" Target="https://www.buyjustrite.eu/en/cushion-ease-solidtm-nitrile-656s-notrax-modular-mats-black-656s-bl.html" TargetMode="External"/><Relationship Id="rId17" Type="http://schemas.openxmlformats.org/officeDocument/2006/relationships/hyperlink" Target="https://www.manutan.nl/nl/mnl/gereedschapswagen-roll-met-vergrendeling-6-laden-facom?NavigationSource=Graag%20meer%20keuze?&amp;MIGSource=&amp;SKUSource=A889286" TargetMode="External"/><Relationship Id="rId25" Type="http://schemas.openxmlformats.org/officeDocument/2006/relationships/hyperlink" Target="https://www.bol.com/nl/nl/p/electrische-fietslift-rood-met-gele-hijsbanden-125kg-met-ce-keur-certificering/9200000131792574/?bltgh=kB5lSu9SPq9j4ttGqiRCag.2_47.48.ProductImage" TargetMode="External"/><Relationship Id="rId2" Type="http://schemas.openxmlformats.org/officeDocument/2006/relationships/hyperlink" Target="https://www.xtool.com/products/pre-order-xtool-m1-worlds-first-desktop-hybrid-laser-blade-cutting-machine" TargetMode="External"/><Relationship Id="rId16" Type="http://schemas.openxmlformats.org/officeDocument/2006/relationships/hyperlink" Target="https://www.manutan.nl/nl/mnl/hoogteverstelbaar-bureau-onderstel-wit-manutan?%20NavigationSource=PLBanner_ComparatorPage%20&amp;MIGSource=MIG7074814%20&amp;SKUSource=" TargetMode="External"/><Relationship Id="rId20" Type="http://schemas.openxmlformats.org/officeDocument/2006/relationships/hyperlink" Target="https://www.euromate.com/group/nl/producten/dust-free-industrial-8500/" TargetMode="External"/><Relationship Id="rId1" Type="http://schemas.openxmlformats.org/officeDocument/2006/relationships/hyperlink" Target="https://sewingcraft.brother.eu/nl-nl/producten/machines/scanncut/scanncut-machines/scanncut-sdx2250d" TargetMode="External"/><Relationship Id="rId6" Type="http://schemas.openxmlformats.org/officeDocument/2006/relationships/hyperlink" Target="https://www.123-3d.nl/Creality3D-Creality-3D-Halot-One-CL-60-3D-printer-1003010074-i7187-t16912.html?mkwid=stGFChaC2_dc%7Cpcrid%7C635230233001%7Cpkw%7C%7Cpmt%7C%7Cslid%7C%7Cprid%7CPF_DKI00068_0715235125465_1003010074&amp;pgrid=143357590213&amp;ptaid=pla-1001270539422&amp;gclid=CjwKCAiAxP2eBhBiEiwA5puhNYDYCcnTCXrUD6yeyFgJVIt9-bv74KPsgFIegkjPH1rdkwbj575QqBoCb4EQAvD_BwE" TargetMode="External"/><Relationship Id="rId11" Type="http://schemas.openxmlformats.org/officeDocument/2006/relationships/hyperlink" Target="https://www.manutan.nl/nl/mnl/vergadertafel-van-180-cm-breed-pop-up?_gl=1*kq34hs*_up*MQ..&amp;gclid=EAIaIQobChMIt-PJ_5n66wIVBZzVCh1cdwdeEAAYASAAEgIRy_D_BwE" TargetMode="External"/><Relationship Id="rId24" Type="http://schemas.openxmlformats.org/officeDocument/2006/relationships/hyperlink" Target="https://www.manutan.nl/nl/mnl/fietslift-b128p-mottez-a889793?gclid=CjwKCAjwwb6lBhBJEiwAbuVUSoHzmzzo7tdLuLKv1v4WhVJN2fh0SuIbVYAAJG9TN0aOd-BOpTLMgBoCEUUQAvD_BwE" TargetMode="External"/><Relationship Id="rId5" Type="http://schemas.openxmlformats.org/officeDocument/2006/relationships/hyperlink" Target="https://3dprinters-store.com/collections/3d-printers/products/raise3d-e2" TargetMode="External"/><Relationship Id="rId15" Type="http://schemas.openxmlformats.org/officeDocument/2006/relationships/hyperlink" Target="https://www.manutan.nl/nl/mnl/aardingshaspel-zeca" TargetMode="External"/><Relationship Id="rId23" Type="http://schemas.openxmlformats.org/officeDocument/2006/relationships/hyperlink" Target="https://www.manutan.nl/nl/mnl/werkbank-met-frame-verso-verstelbare-hoogte-bott-mig2501452" TargetMode="External"/><Relationship Id="rId10" Type="http://schemas.openxmlformats.org/officeDocument/2006/relationships/hyperlink" Target="https://www.manutan.nl/nl/mnl/hoge-tafel-creo-breedte-180-cm-a577539" TargetMode="External"/><Relationship Id="rId19" Type="http://schemas.openxmlformats.org/officeDocument/2006/relationships/hyperlink" Target="https://www.manutan.nl/nl/mnl/vitrinekast-1000-x-400-x-1972-mm-manutan" TargetMode="External"/><Relationship Id="rId4" Type="http://schemas.openxmlformats.org/officeDocument/2006/relationships/hyperlink" Target="https://lasergraaf.nl/product/co2-laser-130x90-vera-130w-premium-compact/" TargetMode="External"/><Relationship Id="rId9" Type="http://schemas.openxmlformats.org/officeDocument/2006/relationships/hyperlink" Target="https://www.manutan.nl/nl/mnl/set-van-3-draaideurkasten-manutan-orel-a140459" TargetMode="External"/><Relationship Id="rId14" Type="http://schemas.openxmlformats.org/officeDocument/2006/relationships/hyperlink" Target="https://www.manutan.nl/nl/mnl/hoge-barkruk-op-glijders" TargetMode="External"/><Relationship Id="rId22" Type="http://schemas.openxmlformats.org/officeDocument/2006/relationships/hyperlink" Target="https://www.manutan.nl/nl/mnl/werkbank-met-frame-verso-verstelbare-hoogte-bott-mig250145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anutan.nl/nl/mnl/set-van-3-draaideurkasten-manutan-orel-a14045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anutan.nl/nl/mnl/accubak-525-liter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anutan.nl/nl/mnl/hoogteverstelbaar-bureau-onderstel-wit-manutan?%20NavigationSource=PLBanner_ComparatorPage%20&amp;MIGSource=MIG7074814%20&amp;SKUSource=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UvOOPdYH_GQ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s://www.youtube.com/watch?v=8oRIrZToOSg" TargetMode="External"/><Relationship Id="rId1" Type="http://schemas.openxmlformats.org/officeDocument/2006/relationships/hyperlink" Target="https://www.manutan.nl/nl/mnl/werkbank-met-frame-verso-verstelbare-hoogte-bott-mig2501452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www.youtube.com/watch?v=IIM7eHE-_tQ" TargetMode="External"/><Relationship Id="rId4" Type="http://schemas.openxmlformats.org/officeDocument/2006/relationships/hyperlink" Target="https://www.youtube.com/watch?v=JoRP2JpmEEY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anutan.nl/nl/mnl/vitrinekast-1000-x-400-x-1972-mm-manutan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anutan.nl/nl/mnl/gereedschapswagen-roll-met-vergrendeling-6-laden-facom?NavigationSource=Graag%20meer%20keuze?&amp;MIGSource=&amp;SKUSource=A889286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anutan.nl/nl/mnl/werkbank-met-frame-verso-verstelbare-hoogte-bott-mig250145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DE3A1-F3E8-44B6-A88A-E9EB9DEA519F}">
  <dimension ref="B2:B15"/>
  <sheetViews>
    <sheetView showGridLines="0" tabSelected="1" zoomScale="110" workbookViewId="0"/>
  </sheetViews>
  <sheetFormatPr defaultRowHeight="14.5" x14ac:dyDescent="0.35"/>
  <cols>
    <col min="1" max="1" width="3.26953125" customWidth="1"/>
    <col min="2" max="2" width="40.54296875" customWidth="1"/>
  </cols>
  <sheetData>
    <row r="2" spans="2:2" x14ac:dyDescent="0.35">
      <c r="B2" s="14" t="s">
        <v>0</v>
      </c>
    </row>
    <row r="4" spans="2:2" x14ac:dyDescent="0.35">
      <c r="B4" s="25" t="s">
        <v>1</v>
      </c>
    </row>
    <row r="6" spans="2:2" x14ac:dyDescent="0.35">
      <c r="B6" s="25" t="s">
        <v>2</v>
      </c>
    </row>
    <row r="7" spans="2:2" x14ac:dyDescent="0.35">
      <c r="B7" s="25" t="s">
        <v>3</v>
      </c>
    </row>
    <row r="8" spans="2:2" x14ac:dyDescent="0.35">
      <c r="B8" s="25" t="s">
        <v>4</v>
      </c>
    </row>
    <row r="9" spans="2:2" x14ac:dyDescent="0.35">
      <c r="B9" s="25" t="s">
        <v>5</v>
      </c>
    </row>
    <row r="10" spans="2:2" x14ac:dyDescent="0.35">
      <c r="B10" s="25" t="s">
        <v>6</v>
      </c>
    </row>
    <row r="11" spans="2:2" x14ac:dyDescent="0.35">
      <c r="B11" s="25" t="s">
        <v>7</v>
      </c>
    </row>
    <row r="12" spans="2:2" x14ac:dyDescent="0.35">
      <c r="B12" s="25" t="s">
        <v>8</v>
      </c>
    </row>
    <row r="13" spans="2:2" x14ac:dyDescent="0.35">
      <c r="B13" s="25" t="s">
        <v>9</v>
      </c>
    </row>
    <row r="14" spans="2:2" x14ac:dyDescent="0.35">
      <c r="B14" s="25" t="s">
        <v>10</v>
      </c>
    </row>
    <row r="15" spans="2:2" x14ac:dyDescent="0.35">
      <c r="B15" s="25" t="s">
        <v>11</v>
      </c>
    </row>
  </sheetData>
  <hyperlinks>
    <hyperlink ref="B6" location="'Basis voor begroting'!A1" display="Basis voor begroting" xr:uid="{50E3CDC7-CFB1-46A0-B678-A8451E2E88BF}"/>
    <hyperlink ref="B15" location="Luchtfilter!A1" display="Luchtfilter" xr:uid="{8C60C709-FB11-4463-B3D2-F9A69D7DB4EA}"/>
    <hyperlink ref="B14" location="Fietslift!A1" display="Fietslift" xr:uid="{C4F562BA-AA03-4990-A3B8-1DEE93E64674}"/>
    <hyperlink ref="B13" location="'Werktafel hoog (MP)'!A1" display="Werktafel hoog (MP)" xr:uid="{9626D8A5-5FA0-4582-A58E-0FBAAA79A4CE}"/>
    <hyperlink ref="B12" location="Gereedschapswagen!A1" display="Gereedschapskist" xr:uid="{69BCE9FC-77B6-4BFA-8E82-27B1D090C4BF}"/>
    <hyperlink ref="B11" location="Vitrinekast!A1" display="Vitrinekast" xr:uid="{3966F583-31C8-494D-9433-8BDD2BB00D42}"/>
    <hyperlink ref="B10" location="'Werktafel hoog'!A1" display="Werktafel hoog" xr:uid="{5C3A86E8-20D7-475B-A03B-402986F8CBAC}"/>
    <hyperlink ref="B9" location="'Elektrisch Bureau Makerspace'!A1" display="Elektrisch bureau" xr:uid="{3BAD022B-B93D-4263-87B3-7FC6EC952FDD}"/>
    <hyperlink ref="B8" location="Lekbak!A1" display="Lekbak" xr:uid="{1A9AAE23-F561-4268-B6CF-44E5AB980569}"/>
    <hyperlink ref="B7" location="Draaideurkast!A1" display="Draaideurkast" xr:uid="{AB0E603C-D897-4BAC-A914-2F80A4B9F385}"/>
    <hyperlink ref="B4" location="Projectplanner!A1" display="Planning" xr:uid="{3A79118C-DB64-4470-91EF-E4916ED3167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08E02-35E0-4586-B49B-DECFFE3A53E9}">
  <dimension ref="A1:E26"/>
  <sheetViews>
    <sheetView showGridLines="0" zoomScale="91" workbookViewId="0"/>
  </sheetViews>
  <sheetFormatPr defaultRowHeight="14.5" x14ac:dyDescent="0.35"/>
  <cols>
    <col min="3" max="3" width="44.54296875" customWidth="1"/>
  </cols>
  <sheetData>
    <row r="1" spans="1:3" x14ac:dyDescent="0.35">
      <c r="A1" s="25" t="s">
        <v>12</v>
      </c>
    </row>
    <row r="2" spans="1:3" x14ac:dyDescent="0.35">
      <c r="C2" s="9" t="s">
        <v>10</v>
      </c>
    </row>
    <row r="21" spans="2:5" x14ac:dyDescent="0.35">
      <c r="B21" s="27"/>
      <c r="C21" s="18"/>
      <c r="D21" s="18"/>
      <c r="E21" s="18"/>
    </row>
    <row r="26" spans="2:5" x14ac:dyDescent="0.35">
      <c r="B26" s="18"/>
      <c r="C26" s="14" t="s">
        <v>136</v>
      </c>
      <c r="D26" s="14"/>
      <c r="E26" s="14">
        <v>15</v>
      </c>
    </row>
  </sheetData>
  <hyperlinks>
    <hyperlink ref="A1" location="'Pagina overzicht'!A1" display="Home" xr:uid="{F7D0B1B2-3D09-45B5-946C-13D4CB8C2167}"/>
    <hyperlink ref="C2" r:id="rId1" xr:uid="{5D322861-22EA-4F1C-8541-ABA631C5D4ED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3C981-83A0-46B1-ADD3-D848B66FC99F}">
  <dimension ref="A1:E26"/>
  <sheetViews>
    <sheetView showGridLines="0" zoomScale="91" workbookViewId="0"/>
  </sheetViews>
  <sheetFormatPr defaultRowHeight="14.5" x14ac:dyDescent="0.35"/>
  <cols>
    <col min="3" max="3" width="44.54296875" customWidth="1"/>
  </cols>
  <sheetData>
    <row r="1" spans="1:3" x14ac:dyDescent="0.35">
      <c r="A1" s="25" t="s">
        <v>12</v>
      </c>
    </row>
    <row r="2" spans="1:3" x14ac:dyDescent="0.35">
      <c r="C2" s="9" t="s">
        <v>11</v>
      </c>
    </row>
    <row r="21" spans="2:5" x14ac:dyDescent="0.35">
      <c r="B21" s="27"/>
      <c r="C21" s="18"/>
      <c r="D21" s="18"/>
      <c r="E21" s="18"/>
    </row>
    <row r="26" spans="2:5" x14ac:dyDescent="0.35">
      <c r="B26" s="18"/>
      <c r="C26" s="14" t="s">
        <v>136</v>
      </c>
      <c r="D26" s="14"/>
      <c r="E26" s="14">
        <v>1</v>
      </c>
    </row>
  </sheetData>
  <hyperlinks>
    <hyperlink ref="C2" r:id="rId1" display="Fietslift" xr:uid="{88773A21-3130-46AC-8D87-BCAB583BA117}"/>
    <hyperlink ref="A1" location="'Pagina overzicht'!A1" display="Home" xr:uid="{0F5A6C39-59A4-4998-ABD0-EC7240D239A7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CAE83-58A4-4C91-8B30-29B8F2C9C542}">
  <sheetPr>
    <tabColor theme="7"/>
    <pageSetUpPr fitToPage="1"/>
  </sheetPr>
  <dimension ref="A1:BO30"/>
  <sheetViews>
    <sheetView showGridLines="0" zoomScaleNormal="100" zoomScaleSheetLayoutView="80" workbookViewId="0">
      <pane xSplit="7" ySplit="4" topLeftCell="H5" activePane="bottomRight" state="frozen"/>
      <selection pane="topRight" activeCell="H1" sqref="H1"/>
      <selection pane="bottomLeft" activeCell="A5" sqref="A5"/>
      <selection pane="bottomRight"/>
    </sheetView>
  </sheetViews>
  <sheetFormatPr defaultColWidth="5.81640625" defaultRowHeight="30" customHeight="1" x14ac:dyDescent="0.4"/>
  <cols>
    <col min="1" max="1" width="7.1796875" style="28" customWidth="1"/>
    <col min="2" max="2" width="23.26953125" style="31" customWidth="1"/>
    <col min="3" max="6" width="17.81640625" style="29" customWidth="1"/>
    <col min="7" max="7" width="23" style="30" customWidth="1"/>
    <col min="8" max="27" width="5.81640625" style="29"/>
    <col min="28" max="16384" width="5.81640625" style="28"/>
  </cols>
  <sheetData>
    <row r="1" spans="1:67" ht="60" customHeight="1" thickBot="1" x14ac:dyDescent="1.25">
      <c r="A1" s="25" t="s">
        <v>12</v>
      </c>
      <c r="B1" s="49" t="s">
        <v>137</v>
      </c>
      <c r="C1" s="48"/>
      <c r="D1" s="48"/>
      <c r="E1" s="48"/>
      <c r="F1" s="48"/>
      <c r="G1" s="48"/>
    </row>
    <row r="2" spans="1:67" ht="21" customHeight="1" thickTop="1" thickBot="1" x14ac:dyDescent="0.4">
      <c r="B2" s="47" t="s">
        <v>138</v>
      </c>
      <c r="C2" s="47"/>
      <c r="D2" s="47"/>
      <c r="E2" s="47"/>
      <c r="F2" s="47"/>
      <c r="G2" s="46" t="s">
        <v>139</v>
      </c>
      <c r="H2" s="45">
        <v>35</v>
      </c>
      <c r="J2" s="44"/>
      <c r="K2" s="58" t="s">
        <v>140</v>
      </c>
      <c r="L2" s="59"/>
      <c r="M2" s="59"/>
      <c r="N2" s="59"/>
      <c r="O2" s="60"/>
      <c r="P2" s="43"/>
      <c r="Q2" s="58" t="s">
        <v>141</v>
      </c>
      <c r="R2" s="61"/>
      <c r="S2" s="61"/>
      <c r="T2" s="60"/>
      <c r="U2" s="42"/>
      <c r="V2" s="50" t="s">
        <v>142</v>
      </c>
      <c r="W2" s="51"/>
      <c r="X2" s="51"/>
      <c r="Y2" s="52"/>
      <c r="Z2" s="41"/>
      <c r="AA2" s="50" t="s">
        <v>143</v>
      </c>
      <c r="AB2" s="51"/>
      <c r="AC2" s="51"/>
      <c r="AD2" s="51"/>
      <c r="AE2" s="51"/>
      <c r="AF2" s="51"/>
      <c r="AG2" s="52"/>
      <c r="AH2" s="40"/>
      <c r="AI2" s="50" t="s">
        <v>144</v>
      </c>
      <c r="AJ2" s="51"/>
      <c r="AK2" s="51"/>
      <c r="AL2" s="51"/>
      <c r="AM2" s="51"/>
      <c r="AN2" s="51"/>
      <c r="AO2" s="51"/>
      <c r="AP2" s="51"/>
    </row>
    <row r="3" spans="1:67" s="36" customFormat="1" ht="40" customHeight="1" thickTop="1" x14ac:dyDescent="0.35">
      <c r="B3" s="53" t="s">
        <v>145</v>
      </c>
      <c r="C3" s="55" t="s">
        <v>146</v>
      </c>
      <c r="D3" s="55" t="s">
        <v>147</v>
      </c>
      <c r="E3" s="55" t="s">
        <v>148</v>
      </c>
      <c r="F3" s="55" t="s">
        <v>149</v>
      </c>
      <c r="G3" s="57" t="s">
        <v>150</v>
      </c>
      <c r="H3" s="39" t="s">
        <v>151</v>
      </c>
      <c r="I3" s="38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</row>
    <row r="4" spans="1:67" ht="15.75" customHeight="1" x14ac:dyDescent="0.35">
      <c r="B4" s="54"/>
      <c r="C4" s="56"/>
      <c r="D4" s="56"/>
      <c r="E4" s="56"/>
      <c r="F4" s="56"/>
      <c r="G4" s="56"/>
      <c r="H4" s="35">
        <v>35</v>
      </c>
      <c r="I4" s="35">
        <v>36</v>
      </c>
      <c r="J4" s="35">
        <v>37</v>
      </c>
      <c r="K4" s="35">
        <v>38</v>
      </c>
      <c r="L4" s="35">
        <v>39</v>
      </c>
      <c r="M4" s="35">
        <v>40</v>
      </c>
      <c r="N4" s="35">
        <v>41</v>
      </c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</row>
    <row r="5" spans="1:67" ht="30" customHeight="1" x14ac:dyDescent="0.4">
      <c r="B5" s="34" t="s">
        <v>152</v>
      </c>
      <c r="C5" s="33">
        <v>35</v>
      </c>
      <c r="D5" s="33">
        <v>2</v>
      </c>
      <c r="E5" s="33">
        <v>1</v>
      </c>
      <c r="F5" s="33">
        <v>1</v>
      </c>
      <c r="G5" s="32">
        <v>0</v>
      </c>
    </row>
    <row r="6" spans="1:67" ht="30" customHeight="1" x14ac:dyDescent="0.4">
      <c r="B6" s="34" t="s">
        <v>153</v>
      </c>
      <c r="C6" s="33">
        <v>35</v>
      </c>
      <c r="D6" s="33">
        <v>1</v>
      </c>
      <c r="E6" s="33">
        <v>1</v>
      </c>
      <c r="F6" s="33">
        <v>1</v>
      </c>
      <c r="G6" s="32">
        <v>0</v>
      </c>
    </row>
    <row r="7" spans="1:67" ht="30" customHeight="1" x14ac:dyDescent="0.4">
      <c r="B7" s="34" t="s">
        <v>154</v>
      </c>
      <c r="C7" s="33">
        <v>35</v>
      </c>
      <c r="D7" s="33">
        <v>1</v>
      </c>
      <c r="E7" s="33">
        <v>1</v>
      </c>
      <c r="F7" s="33">
        <v>1</v>
      </c>
      <c r="G7" s="32">
        <v>0</v>
      </c>
    </row>
    <row r="8" spans="1:67" ht="30" customHeight="1" x14ac:dyDescent="0.4">
      <c r="B8" s="34" t="s">
        <v>155</v>
      </c>
      <c r="C8" s="33">
        <v>35</v>
      </c>
      <c r="D8" s="33">
        <v>1</v>
      </c>
      <c r="E8" s="33">
        <v>1</v>
      </c>
      <c r="F8" s="33">
        <v>1</v>
      </c>
      <c r="G8" s="32">
        <v>0</v>
      </c>
    </row>
    <row r="9" spans="1:67" ht="30" customHeight="1" x14ac:dyDescent="0.4">
      <c r="B9" s="34" t="s">
        <v>156</v>
      </c>
      <c r="C9" s="33">
        <v>35</v>
      </c>
      <c r="D9" s="33">
        <v>1</v>
      </c>
      <c r="E9" s="33">
        <v>1</v>
      </c>
      <c r="F9" s="33">
        <v>1</v>
      </c>
      <c r="G9" s="32">
        <v>0</v>
      </c>
    </row>
    <row r="10" spans="1:67" ht="30" customHeight="1" x14ac:dyDescent="0.4">
      <c r="B10" s="34" t="s">
        <v>157</v>
      </c>
      <c r="C10" s="33">
        <v>35</v>
      </c>
      <c r="D10" s="33">
        <v>1</v>
      </c>
      <c r="E10" s="33">
        <v>1</v>
      </c>
      <c r="F10" s="33">
        <v>1</v>
      </c>
      <c r="G10" s="32">
        <v>0</v>
      </c>
    </row>
    <row r="11" spans="1:67" ht="30" customHeight="1" x14ac:dyDescent="0.4">
      <c r="B11" s="34" t="s">
        <v>158</v>
      </c>
      <c r="C11" s="33">
        <v>35</v>
      </c>
      <c r="D11" s="33">
        <v>1</v>
      </c>
      <c r="E11" s="33">
        <v>1</v>
      </c>
      <c r="F11" s="33">
        <v>1</v>
      </c>
      <c r="G11" s="32">
        <v>0</v>
      </c>
    </row>
    <row r="12" spans="1:67" ht="30" customHeight="1" x14ac:dyDescent="0.4">
      <c r="B12" s="34" t="s">
        <v>159</v>
      </c>
      <c r="C12" s="33">
        <v>35</v>
      </c>
      <c r="D12" s="33">
        <v>1</v>
      </c>
      <c r="E12" s="33">
        <v>1</v>
      </c>
      <c r="F12" s="33">
        <v>1</v>
      </c>
      <c r="G12" s="32">
        <v>0</v>
      </c>
    </row>
    <row r="13" spans="1:67" ht="30" customHeight="1" x14ac:dyDescent="0.4">
      <c r="B13" s="34" t="s">
        <v>160</v>
      </c>
      <c r="C13" s="33">
        <v>35</v>
      </c>
      <c r="D13" s="33">
        <v>1</v>
      </c>
      <c r="E13" s="33">
        <v>1</v>
      </c>
      <c r="F13" s="33">
        <v>1</v>
      </c>
      <c r="G13" s="32">
        <v>0</v>
      </c>
    </row>
    <row r="14" spans="1:67" ht="30" customHeight="1" x14ac:dyDescent="0.4">
      <c r="B14" s="34" t="s">
        <v>161</v>
      </c>
      <c r="C14" s="33">
        <v>35</v>
      </c>
      <c r="D14" s="33">
        <v>1</v>
      </c>
      <c r="E14" s="33">
        <v>1</v>
      </c>
      <c r="F14" s="33">
        <v>1</v>
      </c>
      <c r="G14" s="32">
        <v>0</v>
      </c>
    </row>
    <row r="15" spans="1:67" ht="30" customHeight="1" x14ac:dyDescent="0.4">
      <c r="B15" s="34" t="s">
        <v>162</v>
      </c>
      <c r="C15" s="33">
        <v>35</v>
      </c>
      <c r="D15" s="33">
        <v>1</v>
      </c>
      <c r="E15" s="33">
        <v>1</v>
      </c>
      <c r="F15" s="33">
        <v>1</v>
      </c>
      <c r="G15" s="32">
        <v>0</v>
      </c>
    </row>
    <row r="16" spans="1:67" ht="30" customHeight="1" x14ac:dyDescent="0.4">
      <c r="B16" s="34" t="s">
        <v>163</v>
      </c>
      <c r="C16" s="33">
        <v>35</v>
      </c>
      <c r="D16" s="33">
        <v>1</v>
      </c>
      <c r="E16" s="33">
        <v>1</v>
      </c>
      <c r="F16" s="33">
        <v>1</v>
      </c>
      <c r="G16" s="32">
        <v>0</v>
      </c>
    </row>
    <row r="17" spans="2:7" ht="30" customHeight="1" x14ac:dyDescent="0.4">
      <c r="B17" s="34" t="s">
        <v>164</v>
      </c>
      <c r="C17" s="33">
        <v>35</v>
      </c>
      <c r="D17" s="33">
        <v>1</v>
      </c>
      <c r="E17" s="33">
        <v>1</v>
      </c>
      <c r="F17" s="33">
        <v>1</v>
      </c>
      <c r="G17" s="32">
        <v>0</v>
      </c>
    </row>
    <row r="18" spans="2:7" ht="30" customHeight="1" x14ac:dyDescent="0.4">
      <c r="B18" s="34" t="s">
        <v>165</v>
      </c>
      <c r="C18" s="33">
        <v>35</v>
      </c>
      <c r="D18" s="33">
        <v>1</v>
      </c>
      <c r="E18" s="33">
        <v>1</v>
      </c>
      <c r="F18" s="33">
        <v>1</v>
      </c>
      <c r="G18" s="32">
        <v>0</v>
      </c>
    </row>
    <row r="19" spans="2:7" ht="30" customHeight="1" x14ac:dyDescent="0.4">
      <c r="B19" s="34" t="s">
        <v>166</v>
      </c>
      <c r="C19" s="33">
        <v>35</v>
      </c>
      <c r="D19" s="33">
        <v>1</v>
      </c>
      <c r="E19" s="33">
        <v>1</v>
      </c>
      <c r="F19" s="33">
        <v>1</v>
      </c>
      <c r="G19" s="32">
        <v>0</v>
      </c>
    </row>
    <row r="20" spans="2:7" ht="30" customHeight="1" x14ac:dyDescent="0.4">
      <c r="B20" s="34" t="s">
        <v>167</v>
      </c>
      <c r="C20" s="33">
        <v>35</v>
      </c>
      <c r="D20" s="33">
        <v>1</v>
      </c>
      <c r="E20" s="33">
        <v>1</v>
      </c>
      <c r="F20" s="33">
        <v>1</v>
      </c>
      <c r="G20" s="32">
        <v>0</v>
      </c>
    </row>
    <row r="21" spans="2:7" ht="30" customHeight="1" x14ac:dyDescent="0.4">
      <c r="B21" s="34" t="s">
        <v>168</v>
      </c>
      <c r="C21" s="33">
        <v>35</v>
      </c>
      <c r="D21" s="33">
        <v>1</v>
      </c>
      <c r="E21" s="33">
        <v>1</v>
      </c>
      <c r="F21" s="33">
        <v>1</v>
      </c>
      <c r="G21" s="32">
        <v>0</v>
      </c>
    </row>
    <row r="22" spans="2:7" ht="30" customHeight="1" x14ac:dyDescent="0.4">
      <c r="B22" s="34" t="s">
        <v>169</v>
      </c>
      <c r="C22" s="33">
        <v>35</v>
      </c>
      <c r="D22" s="33">
        <v>1</v>
      </c>
      <c r="E22" s="33">
        <v>1</v>
      </c>
      <c r="F22" s="33">
        <v>1</v>
      </c>
      <c r="G22" s="32">
        <v>0</v>
      </c>
    </row>
    <row r="23" spans="2:7" ht="30" customHeight="1" x14ac:dyDescent="0.4">
      <c r="B23" s="34" t="s">
        <v>170</v>
      </c>
      <c r="C23" s="33">
        <v>35</v>
      </c>
      <c r="D23" s="33">
        <v>1</v>
      </c>
      <c r="E23" s="33">
        <v>1</v>
      </c>
      <c r="F23" s="33">
        <v>1</v>
      </c>
      <c r="G23" s="32">
        <v>0</v>
      </c>
    </row>
    <row r="24" spans="2:7" ht="30" customHeight="1" x14ac:dyDescent="0.4">
      <c r="B24" s="34" t="s">
        <v>171</v>
      </c>
      <c r="C24" s="33">
        <v>35</v>
      </c>
      <c r="D24" s="33">
        <v>1</v>
      </c>
      <c r="E24" s="33">
        <v>1</v>
      </c>
      <c r="F24" s="33">
        <v>1</v>
      </c>
      <c r="G24" s="32">
        <v>0</v>
      </c>
    </row>
    <row r="25" spans="2:7" ht="30" customHeight="1" x14ac:dyDescent="0.4">
      <c r="B25" s="34" t="s">
        <v>172</v>
      </c>
      <c r="C25" s="33">
        <v>35</v>
      </c>
      <c r="D25" s="33">
        <v>1</v>
      </c>
      <c r="E25" s="33">
        <v>1</v>
      </c>
      <c r="F25" s="33">
        <v>1</v>
      </c>
      <c r="G25" s="32">
        <v>0</v>
      </c>
    </row>
    <row r="26" spans="2:7" ht="30" customHeight="1" x14ac:dyDescent="0.4">
      <c r="B26" s="34" t="s">
        <v>173</v>
      </c>
      <c r="C26" s="33">
        <v>35</v>
      </c>
      <c r="D26" s="33">
        <v>1</v>
      </c>
      <c r="E26" s="33">
        <v>1</v>
      </c>
      <c r="F26" s="33">
        <v>1</v>
      </c>
      <c r="G26" s="32">
        <v>0</v>
      </c>
    </row>
    <row r="27" spans="2:7" ht="30" customHeight="1" x14ac:dyDescent="0.4">
      <c r="B27" s="34" t="s">
        <v>174</v>
      </c>
      <c r="C27" s="33">
        <v>35</v>
      </c>
      <c r="D27" s="33">
        <v>1</v>
      </c>
      <c r="E27" s="33">
        <v>1</v>
      </c>
      <c r="F27" s="33">
        <v>1</v>
      </c>
      <c r="G27" s="32">
        <v>0</v>
      </c>
    </row>
    <row r="28" spans="2:7" ht="30" customHeight="1" x14ac:dyDescent="0.4">
      <c r="B28" s="34" t="s">
        <v>175</v>
      </c>
      <c r="C28" s="33">
        <v>35</v>
      </c>
      <c r="D28" s="33">
        <v>1</v>
      </c>
      <c r="E28" s="33">
        <v>1</v>
      </c>
      <c r="F28" s="33">
        <v>1</v>
      </c>
      <c r="G28" s="32">
        <v>0</v>
      </c>
    </row>
    <row r="29" spans="2:7" ht="30" customHeight="1" x14ac:dyDescent="0.4">
      <c r="B29" s="34" t="s">
        <v>176</v>
      </c>
      <c r="C29" s="33">
        <v>35</v>
      </c>
      <c r="D29" s="33">
        <v>1</v>
      </c>
      <c r="E29" s="33">
        <v>1</v>
      </c>
      <c r="F29" s="33">
        <v>1</v>
      </c>
      <c r="G29" s="32">
        <v>0</v>
      </c>
    </row>
    <row r="30" spans="2:7" ht="30" customHeight="1" x14ac:dyDescent="0.4">
      <c r="B30" s="34" t="s">
        <v>177</v>
      </c>
      <c r="C30" s="33">
        <v>35</v>
      </c>
      <c r="D30" s="33">
        <v>1</v>
      </c>
      <c r="E30" s="33">
        <v>1</v>
      </c>
      <c r="F30" s="33">
        <v>1</v>
      </c>
      <c r="G30" s="32">
        <v>0</v>
      </c>
    </row>
  </sheetData>
  <mergeCells count="11">
    <mergeCell ref="AA2:AG2"/>
    <mergeCell ref="AI2:AP2"/>
    <mergeCell ref="B3:B4"/>
    <mergeCell ref="C3:C4"/>
    <mergeCell ref="D3:D4"/>
    <mergeCell ref="E3:E4"/>
    <mergeCell ref="F3:F4"/>
    <mergeCell ref="G3:G4"/>
    <mergeCell ref="K2:O2"/>
    <mergeCell ref="Q2:T2"/>
    <mergeCell ref="V2:Y2"/>
  </mergeCells>
  <conditionalFormatting sqref="B31:BO31">
    <cfRule type="expression" dxfId="9" priority="2">
      <formula>TRUE</formula>
    </cfRule>
  </conditionalFormatting>
  <conditionalFormatting sqref="H4:BO4">
    <cfRule type="expression" dxfId="8" priority="8">
      <formula>H$4=period_selected</formula>
    </cfRule>
  </conditionalFormatting>
  <conditionalFormatting sqref="H5:BO30">
    <cfRule type="expression" dxfId="7" priority="1">
      <formula>PercentComplete</formula>
    </cfRule>
    <cfRule type="expression" dxfId="6" priority="3">
      <formula>PercentCompleteBeyond</formula>
    </cfRule>
    <cfRule type="expression" dxfId="5" priority="4">
      <formula>Werkelijk</formula>
    </cfRule>
    <cfRule type="expression" dxfId="4" priority="5">
      <formula>ActualBeyond</formula>
    </cfRule>
    <cfRule type="expression" dxfId="3" priority="6">
      <formula>Plan</formula>
    </cfRule>
    <cfRule type="expression" dxfId="2" priority="7">
      <formula>H$4=period_selected</formula>
    </cfRule>
    <cfRule type="expression" dxfId="1" priority="9">
      <formula>MOD(COLUMN(),2)</formula>
    </cfRule>
    <cfRule type="expression" dxfId="0" priority="10">
      <formula>MOD(COLUMN(),2)=0</formula>
    </cfRule>
  </conditionalFormatting>
  <dataValidations count="16">
    <dataValidation allowBlank="1" showInputMessage="1" showErrorMessage="1" prompt="Selecteer een te markeren periode in H2. De grafieklegenda staat in J2 tot AI2" sqref="B2:F2" xr:uid="{00000000-0002-0000-0000-00000F000000}"/>
    <dataValidation allowBlank="1" showInputMessage="1" showErrorMessage="1" prompt="Titel van het project. Voer in deze cel een nieuwe titel in. Markeer een periode in H2. Grafieklegenda staat in J2 tot AI2" sqref="B1" xr:uid="{00000000-0002-0000-0000-00000E000000}"/>
    <dataValidation allowBlank="1" showInputMessage="1" showErrorMessage="1" prompt="Voer het percentage van het project dat is voltooid in onder kolom G, vanaf cel G5" sqref="G3:G4" xr:uid="{00000000-0002-0000-0000-00000D000000}"/>
    <dataValidation allowBlank="1" showInputMessage="1" showErrorMessage="1" prompt="Werkelijke duur in kolom F invoeren, vanaf cel F5" sqref="F3:F4" xr:uid="{00000000-0002-0000-0000-00000C000000}"/>
    <dataValidation allowBlank="1" showInputMessage="1" showErrorMessage="1" prompt="Werkelijke beginperiode planning in kolom E invoeren, vanaf cel E5" sqref="E3:E4" xr:uid="{00000000-0002-0000-0000-00000B000000}"/>
    <dataValidation allowBlank="1" showInputMessage="1" showErrorMessage="1" prompt="Duur planning in kolom D invoeren, vanaf cel D5" sqref="D3:D4" xr:uid="{00000000-0002-0000-0000-00000A000000}"/>
    <dataValidation allowBlank="1" showInputMessage="1" showErrorMessage="1" prompt="Voer startperiode van plan in onder kolom C, vanaf cel C5" sqref="C3:C4" xr:uid="{00000000-0002-0000-0000-000009000000}"/>
    <dataValidation allowBlank="1" showInputMessage="1" showErrorMessage="1" prompt="Voer activiteit in onder kolom B, vanaf cel B5_x000a_" sqref="B3:B4" xr:uid="{00000000-0002-0000-0000-000008000000}"/>
    <dataValidation allowBlank="1" showInputMessage="1" showErrorMessage="1" prompt="Perioden worden aangegeven tussen 1 en 60, beginnend bij cel H4 naar cel BO4 " sqref="H3" xr:uid="{00000000-0002-0000-0000-000007000000}"/>
    <dataValidation allowBlank="1" showInputMessage="1" showErrorMessage="1" prompt="Deze legendacel geeft het percentage van het project aan dat is voltooid buiten planning" sqref="AH2" xr:uid="{00000000-0002-0000-0000-000006000000}"/>
    <dataValidation allowBlank="1" showInputMessage="1" showErrorMessage="1" prompt="Deze legendacel geeft de werkelijke duur buiten de planning aan" sqref="Z2" xr:uid="{00000000-0002-0000-0000-000005000000}"/>
    <dataValidation allowBlank="1" showInputMessage="1" showErrorMessage="1" prompt="Deze legendacel geeft het percentage van het project dat voltooid is aan" sqref="U2" xr:uid="{00000000-0002-0000-0000-000004000000}"/>
    <dataValidation allowBlank="1" showInputMessage="1" showErrorMessage="1" prompt="Deze legendacel geeft de werkelijke duur aan" sqref="P2" xr:uid="{00000000-0002-0000-0000-000003000000}"/>
    <dataValidation allowBlank="1" showInputMessage="1" showErrorMessage="1" prompt="Deze legendacel geeft de duur van het plan aan" sqref="J2" xr:uid="{00000000-0002-0000-0000-000002000000}"/>
    <dataValidation type="list" errorStyle="warning" allowBlank="1" showInputMessage="1" showErrorMessage="1" error="Typ een waarde tussen 1 en 60 of selecteer een periode uit de lijst, druk op ANNULEREN, ALT+PIJL-OMLAAG en vervolgens op ENTER om een waarde te selecteren" prompt="Voer een periode in tussen 1 en 60 of selecteer een periode uit de lijst. Druk op ALT + Pijl-OMLAAG om door de lijst te navigeren en vervolgens op ENTER om een waarde te selecteren" sqref="H2" xr:uid="{00000000-0002-0000-0000-000001000000}">
      <formula1>"1,2,3,4,5,6,7,8,9,10,11,12,13,14,15,16,17,18,19,20,21,22,23,24,25,26,27,28,29,30,31,32,33,34,35,36,37,38,39,40,41,42,43,44,45,46,47,48,49,50,51,52,53,54,55,56,57,58,59,60"</formula1>
    </dataValidation>
    <dataValidation allowBlank="1" showInputMessage="1" showErrorMessage="1" prompt="Projectplanner gebruikt perioden voor intervallen. Start = 1 is periode 1 en duur = 5 betekent dat het project 5 perioden duurt die beginnen vanaf de startperiode. Voer gegevens in vanaf B5 om de grafiek bij te werken" sqref="A1" xr:uid="{00000000-0002-0000-0000-000000000000}"/>
  </dataValidations>
  <hyperlinks>
    <hyperlink ref="A1" location="'Pagina overzicht'!A1" display="Home" xr:uid="{D143D139-787A-48F6-A786-8C501A44AFDC}"/>
  </hyperlinks>
  <printOptions horizontalCentered="1"/>
  <pageMargins left="0.45" right="0.45" top="0.5" bottom="0.5" header="0.3" footer="0.3"/>
  <pageSetup paperSize="9" scale="33" fitToHeight="0" orientation="landscape" r:id="rId1"/>
  <headerFooter differentFirst="1">
    <oddFooter>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756F8-8DB5-423E-8EEE-A6AD10D44C0F}">
  <dimension ref="E3:H7"/>
  <sheetViews>
    <sheetView workbookViewId="0">
      <selection activeCell="H11" sqref="H11"/>
    </sheetView>
  </sheetViews>
  <sheetFormatPr defaultRowHeight="14.5" x14ac:dyDescent="0.35"/>
  <cols>
    <col min="6" max="6" width="14.453125" customWidth="1"/>
    <col min="7" max="7" width="7.26953125" bestFit="1" customWidth="1"/>
    <col min="8" max="8" width="12.81640625" bestFit="1" customWidth="1"/>
  </cols>
  <sheetData>
    <row r="3" spans="5:8" x14ac:dyDescent="0.35">
      <c r="E3" t="s">
        <v>13</v>
      </c>
      <c r="F3" t="s">
        <v>25</v>
      </c>
      <c r="G3" t="s">
        <v>19</v>
      </c>
      <c r="H3" t="s">
        <v>32</v>
      </c>
    </row>
    <row r="4" spans="5:8" x14ac:dyDescent="0.35">
      <c r="E4">
        <v>1</v>
      </c>
      <c r="F4" t="s">
        <v>36</v>
      </c>
      <c r="H4" t="s">
        <v>38</v>
      </c>
    </row>
    <row r="5" spans="5:8" x14ac:dyDescent="0.35">
      <c r="E5">
        <v>2</v>
      </c>
      <c r="F5" t="s">
        <v>16</v>
      </c>
      <c r="G5" t="s">
        <v>21</v>
      </c>
      <c r="H5" t="s">
        <v>178</v>
      </c>
    </row>
    <row r="6" spans="5:8" x14ac:dyDescent="0.35">
      <c r="E6">
        <v>3</v>
      </c>
      <c r="G6" t="s">
        <v>20</v>
      </c>
      <c r="H6" t="s">
        <v>179</v>
      </c>
    </row>
    <row r="7" spans="5:8" x14ac:dyDescent="0.35">
      <c r="G7" t="s">
        <v>85</v>
      </c>
      <c r="H7" t="s">
        <v>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31275-D5B3-4851-A72B-9DB9E1D6A4C5}">
  <dimension ref="B1:X79"/>
  <sheetViews>
    <sheetView showGridLines="0" workbookViewId="0">
      <pane ySplit="8" topLeftCell="A9" activePane="bottomLeft" state="frozen"/>
      <selection pane="bottomLeft" activeCell="H4" sqref="H4"/>
    </sheetView>
  </sheetViews>
  <sheetFormatPr defaultColWidth="9.1796875" defaultRowHeight="14.5" outlineLevelCol="1" x14ac:dyDescent="0.35"/>
  <cols>
    <col min="1" max="1" width="1.81640625" style="5" customWidth="1"/>
    <col min="2" max="2" width="27.453125" style="1" bestFit="1" customWidth="1"/>
    <col min="3" max="3" width="13.54296875" style="1" bestFit="1" customWidth="1"/>
    <col min="4" max="4" width="11.81640625" style="1" bestFit="1" customWidth="1"/>
    <col min="5" max="5" width="9.54296875" style="1" bestFit="1" customWidth="1"/>
    <col min="6" max="6" width="33.26953125" style="2" bestFit="1" customWidth="1"/>
    <col min="7" max="7" width="11.453125" style="1" bestFit="1" customWidth="1"/>
    <col min="8" max="8" width="14.81640625" style="1" customWidth="1"/>
    <col min="9" max="9" width="7.26953125" style="12" bestFit="1" customWidth="1"/>
    <col min="10" max="10" width="13.81640625" style="1" customWidth="1"/>
    <col min="11" max="11" width="11.453125" style="1" customWidth="1"/>
    <col min="12" max="12" width="13.453125" style="1" hidden="1" customWidth="1" outlineLevel="1"/>
    <col min="13" max="13" width="12.81640625" style="1" hidden="1" customWidth="1" outlineLevel="1"/>
    <col min="14" max="14" width="11.453125" style="1" hidden="1" customWidth="1" outlineLevel="1"/>
    <col min="15" max="15" width="11.453125" style="1" customWidth="1" collapsed="1"/>
    <col min="16" max="16" width="13.453125" style="1" hidden="1" customWidth="1" outlineLevel="1"/>
    <col min="17" max="17" width="12.81640625" style="1" hidden="1" customWidth="1" outlineLevel="1"/>
    <col min="18" max="18" width="11.453125" style="1" hidden="1" customWidth="1" outlineLevel="1"/>
    <col min="19" max="19" width="11.453125" style="1" customWidth="1" collapsed="1"/>
    <col min="20" max="20" width="13.453125" style="1" hidden="1" customWidth="1" outlineLevel="1"/>
    <col min="21" max="21" width="12.81640625" style="1" hidden="1" customWidth="1" outlineLevel="1"/>
    <col min="22" max="22" width="11.453125" style="1" hidden="1" customWidth="1" outlineLevel="1"/>
    <col min="23" max="23" width="16.453125" style="1" customWidth="1" collapsed="1"/>
    <col min="24" max="24" width="45.7265625" style="1" customWidth="1"/>
    <col min="25" max="16384" width="9.1796875" style="5"/>
  </cols>
  <sheetData>
    <row r="1" spans="2:24" x14ac:dyDescent="0.35">
      <c r="B1" s="26" t="s">
        <v>12</v>
      </c>
    </row>
    <row r="2" spans="2:24" x14ac:dyDescent="0.35">
      <c r="B2" s="14" t="s">
        <v>13</v>
      </c>
      <c r="C2" s="14" t="s">
        <v>14</v>
      </c>
      <c r="D2" s="14" t="s">
        <v>15</v>
      </c>
      <c r="E2" s="6" t="s">
        <v>16</v>
      </c>
      <c r="F2" s="18"/>
      <c r="G2" s="6" t="s">
        <v>17</v>
      </c>
      <c r="H2" s="17"/>
      <c r="J2" s="6" t="s">
        <v>18</v>
      </c>
      <c r="K2" s="17"/>
      <c r="M2" s="22"/>
      <c r="N2" s="22"/>
    </row>
    <row r="3" spans="2:24" x14ac:dyDescent="0.35">
      <c r="B3" s="1">
        <v>1</v>
      </c>
      <c r="C3" s="3">
        <f>SUM(L9:L78)</f>
        <v>8623.77</v>
      </c>
      <c r="D3" s="3">
        <f>SUM(M9:M78)</f>
        <v>25863.690000000002</v>
      </c>
      <c r="E3" s="3">
        <f>SUM(N9:N78)</f>
        <v>46841.53</v>
      </c>
      <c r="F3" s="16"/>
      <c r="G3" s="1" t="s">
        <v>19</v>
      </c>
      <c r="H3" s="3"/>
      <c r="J3" s="3">
        <f>H3-E6</f>
        <v>-62426.33</v>
      </c>
      <c r="M3" s="23"/>
      <c r="N3" s="23"/>
    </row>
    <row r="4" spans="2:24" x14ac:dyDescent="0.35">
      <c r="B4" s="1">
        <v>2</v>
      </c>
      <c r="C4" s="3">
        <f>SUM(P9:P78)</f>
        <v>0</v>
      </c>
      <c r="D4" s="3">
        <f>SUM(Q9:Q78)</f>
        <v>4540</v>
      </c>
      <c r="E4" s="3">
        <f>SUM(R9:R78)</f>
        <v>0</v>
      </c>
      <c r="F4" s="16"/>
      <c r="G4" s="1" t="s">
        <v>20</v>
      </c>
      <c r="H4" s="3"/>
      <c r="J4" s="3">
        <f>H4-C6</f>
        <v>-8623.77</v>
      </c>
      <c r="K4" s="5"/>
    </row>
    <row r="5" spans="2:24" x14ac:dyDescent="0.35">
      <c r="B5" s="1">
        <v>3</v>
      </c>
      <c r="C5" s="3">
        <f>SUM(T9:T78)</f>
        <v>0</v>
      </c>
      <c r="D5" s="3">
        <f>SUM(U9:U78)</f>
        <v>3999</v>
      </c>
      <c r="E5" s="3">
        <f>SUM(V9:V78)</f>
        <v>15584.8</v>
      </c>
      <c r="F5" s="16"/>
      <c r="G5" s="1" t="s">
        <v>21</v>
      </c>
      <c r="H5" s="3"/>
      <c r="J5" s="3">
        <f>H5-D6</f>
        <v>-34402.69</v>
      </c>
      <c r="K5" s="5"/>
    </row>
    <row r="6" spans="2:24" x14ac:dyDescent="0.35">
      <c r="B6" s="6" t="s">
        <v>22</v>
      </c>
      <c r="C6" s="8">
        <f>SUM(C3:C5)</f>
        <v>8623.77</v>
      </c>
      <c r="D6" s="8">
        <f>SUM(D3:D5)</f>
        <v>34402.69</v>
      </c>
      <c r="E6" s="8">
        <f>SUM(E3:E5)</f>
        <v>62426.33</v>
      </c>
      <c r="F6" s="23"/>
      <c r="G6" s="6" t="s">
        <v>22</v>
      </c>
      <c r="H6" s="15">
        <f>SUM(H3:H5)</f>
        <v>0</v>
      </c>
      <c r="J6" s="24">
        <f>H6-SUM(C6:E6)</f>
        <v>-105452.79000000001</v>
      </c>
      <c r="K6" s="19"/>
      <c r="M6" s="5"/>
      <c r="N6" s="5"/>
    </row>
    <row r="8" spans="2:24" x14ac:dyDescent="0.35">
      <c r="B8" s="6" t="s">
        <v>23</v>
      </c>
      <c r="C8" s="6" t="s">
        <v>24</v>
      </c>
      <c r="D8" s="6" t="s">
        <v>25</v>
      </c>
      <c r="E8" s="6" t="s">
        <v>19</v>
      </c>
      <c r="F8" s="7" t="s">
        <v>26</v>
      </c>
      <c r="G8" s="6" t="s">
        <v>27</v>
      </c>
      <c r="H8" s="6" t="s">
        <v>28</v>
      </c>
      <c r="I8" s="13" t="s">
        <v>13</v>
      </c>
      <c r="J8" s="6" t="s">
        <v>22</v>
      </c>
      <c r="K8" s="6" t="s">
        <v>29</v>
      </c>
      <c r="L8" s="6" t="s">
        <v>14</v>
      </c>
      <c r="M8" s="6" t="s">
        <v>15</v>
      </c>
      <c r="N8" s="6" t="s">
        <v>16</v>
      </c>
      <c r="O8" s="6" t="s">
        <v>30</v>
      </c>
      <c r="P8" s="6" t="s">
        <v>14</v>
      </c>
      <c r="Q8" s="6" t="s">
        <v>15</v>
      </c>
      <c r="R8" s="6" t="s">
        <v>16</v>
      </c>
      <c r="S8" s="6" t="s">
        <v>31</v>
      </c>
      <c r="T8" s="6" t="s">
        <v>14</v>
      </c>
      <c r="U8" s="6" t="s">
        <v>15</v>
      </c>
      <c r="V8" s="6" t="s">
        <v>16</v>
      </c>
      <c r="W8" s="6" t="s">
        <v>32</v>
      </c>
      <c r="X8" s="7" t="s">
        <v>33</v>
      </c>
    </row>
    <row r="9" spans="2:24" x14ac:dyDescent="0.35">
      <c r="B9" s="1" t="s">
        <v>34</v>
      </c>
      <c r="C9" s="1" t="s">
        <v>35</v>
      </c>
      <c r="D9" s="1" t="s">
        <v>36</v>
      </c>
      <c r="E9" s="1" t="s">
        <v>21</v>
      </c>
      <c r="F9" s="9" t="s">
        <v>37</v>
      </c>
      <c r="G9" s="3">
        <v>3628.79</v>
      </c>
      <c r="H9" s="1">
        <v>1</v>
      </c>
      <c r="I9" s="12">
        <v>1</v>
      </c>
      <c r="J9" s="3">
        <f>G9*H9</f>
        <v>3628.79</v>
      </c>
      <c r="K9" s="3">
        <f>IF($I9=1,$J9,"")</f>
        <v>3628.79</v>
      </c>
      <c r="L9" s="3" t="str">
        <f>IF(AND($D9=Data!$F$4,$E9=Data!$G$6),'Basis voor begroting'!$K9,"")</f>
        <v/>
      </c>
      <c r="M9" s="3">
        <f>IF(AND($D9=Data!$F$4,$E9=Data!$G$5),'Basis voor begroting'!$K9,"")</f>
        <v>3628.79</v>
      </c>
      <c r="N9" s="3" t="str">
        <f>IF($D9=Data!$F$5,'Basis voor begroting'!K9,"")</f>
        <v/>
      </c>
      <c r="O9" s="3" t="str">
        <f>IF($I9=2,$J9,"")</f>
        <v/>
      </c>
      <c r="P9" s="3" t="str">
        <f>IF(AND($D9=Data!$F$4,$E9=Data!$G$6),'Basis voor begroting'!$O9,"")</f>
        <v/>
      </c>
      <c r="Q9" s="3" t="str">
        <f>IF(AND($D9=Data!$F$4,$E9=Data!$G$5),'Basis voor begroting'!$O9,"")</f>
        <v/>
      </c>
      <c r="R9" s="3" t="str">
        <f>IF($D9=Data!$F$5,'Basis voor begroting'!O9,"")</f>
        <v/>
      </c>
      <c r="S9" s="3" t="str">
        <f>IF($I9=3,$J9,"")</f>
        <v/>
      </c>
      <c r="T9" s="3" t="str">
        <f>IF(AND($D9=Data!$F$4,$E9=Data!$G$6),'Basis voor begroting'!$S9,"")</f>
        <v/>
      </c>
      <c r="U9" s="3" t="str">
        <f>IF(AND($D9=Data!$F$4,$E9=Data!$G$5),'Basis voor begroting'!$S9,"")</f>
        <v/>
      </c>
      <c r="V9" s="3" t="str">
        <f>IF($D9=Data!$F$5,'Basis voor begroting'!S9,"")</f>
        <v/>
      </c>
      <c r="W9" s="3" t="s">
        <v>38</v>
      </c>
    </row>
    <row r="10" spans="2:24" ht="29" x14ac:dyDescent="0.35">
      <c r="B10" s="1" t="s">
        <v>34</v>
      </c>
      <c r="C10" s="1" t="s">
        <v>35</v>
      </c>
      <c r="D10" s="1" t="s">
        <v>36</v>
      </c>
      <c r="E10" s="1" t="s">
        <v>21</v>
      </c>
      <c r="F10" s="2" t="s">
        <v>39</v>
      </c>
      <c r="G10" s="3">
        <v>1135</v>
      </c>
      <c r="H10" s="1">
        <v>8</v>
      </c>
      <c r="I10" s="12">
        <v>1</v>
      </c>
      <c r="J10" s="3">
        <f t="shared" ref="J10:J72" si="0">G10*H10</f>
        <v>9080</v>
      </c>
      <c r="K10" s="3">
        <f t="shared" ref="K10:K72" si="1">IF($I10=1,$J10,"")</f>
        <v>9080</v>
      </c>
      <c r="L10" s="3" t="str">
        <f>IF(AND($D10=Data!$F$4,$E10=Data!$G$6),'Basis voor begroting'!$K10,"")</f>
        <v/>
      </c>
      <c r="M10" s="3">
        <f>IF(AND($D10=Data!$F$4,$E10=Data!$G$5),'Basis voor begroting'!$K10,"")</f>
        <v>9080</v>
      </c>
      <c r="N10" s="3" t="str">
        <f>IF($D10=Data!$F$5,'Basis voor begroting'!K10,"")</f>
        <v/>
      </c>
      <c r="O10" s="3" t="str">
        <f t="shared" ref="O10:O72" si="2">IF($I10=2,$J10,"")</f>
        <v/>
      </c>
      <c r="P10" s="3" t="str">
        <f>IF(AND($D10=Data!$F$4,$E10=Data!$G$6),'Basis voor begroting'!$O10,"")</f>
        <v/>
      </c>
      <c r="Q10" s="3" t="str">
        <f>IF(AND($D10=Data!$F$4,$E10=Data!$G$5),'Basis voor begroting'!$O10,"")</f>
        <v/>
      </c>
      <c r="R10" s="3" t="str">
        <f>IF($D10=Data!$F$5,'Basis voor begroting'!O10,"")</f>
        <v/>
      </c>
      <c r="S10" s="3" t="str">
        <f t="shared" ref="S10:S72" si="3">IF($I10=3,$J10,"")</f>
        <v/>
      </c>
      <c r="T10" s="3" t="str">
        <f>IF(AND($D10=Data!$F$4,$E10=Data!$G$6),'Basis voor begroting'!$S10,"")</f>
        <v/>
      </c>
      <c r="U10" s="3" t="str">
        <f>IF(AND($D10=Data!$F$4,$E10=Data!$G$5),'Basis voor begroting'!$S10,"")</f>
        <v/>
      </c>
      <c r="V10" s="3" t="str">
        <f>IF($D10=Data!$F$5,'Basis voor begroting'!S10,"")</f>
        <v/>
      </c>
      <c r="W10" s="3" t="s">
        <v>38</v>
      </c>
    </row>
    <row r="11" spans="2:24" ht="29" x14ac:dyDescent="0.35">
      <c r="B11" s="1" t="s">
        <v>34</v>
      </c>
      <c r="C11" s="1" t="s">
        <v>35</v>
      </c>
      <c r="D11" s="1" t="s">
        <v>36</v>
      </c>
      <c r="E11" s="1" t="s">
        <v>21</v>
      </c>
      <c r="F11" s="2" t="s">
        <v>39</v>
      </c>
      <c r="G11" s="3">
        <v>1135</v>
      </c>
      <c r="H11" s="1">
        <v>4</v>
      </c>
      <c r="I11" s="12">
        <v>2</v>
      </c>
      <c r="J11" s="3">
        <f t="shared" si="0"/>
        <v>4540</v>
      </c>
      <c r="K11" s="3" t="str">
        <f t="shared" si="1"/>
        <v/>
      </c>
      <c r="L11" s="3" t="str">
        <f>IF(AND($D11=Data!$F$4,$E11=Data!$G$6),'Basis voor begroting'!$K11,"")</f>
        <v/>
      </c>
      <c r="M11" s="3" t="str">
        <f>IF(AND($D11=Data!$F$4,$E11=Data!$G$5),'Basis voor begroting'!$K11,"")</f>
        <v/>
      </c>
      <c r="N11" s="3" t="str">
        <f>IF($D11=Data!$F$5,'Basis voor begroting'!K11,"")</f>
        <v/>
      </c>
      <c r="O11" s="3">
        <f t="shared" si="2"/>
        <v>4540</v>
      </c>
      <c r="P11" s="3" t="str">
        <f>IF(AND($D11=Data!$F$4,$E11=Data!$G$6),'Basis voor begroting'!$O11,"")</f>
        <v/>
      </c>
      <c r="Q11" s="3">
        <f>IF(AND($D11=Data!$F$4,$E11=Data!$G$5),'Basis voor begroting'!$O11,"")</f>
        <v>4540</v>
      </c>
      <c r="R11" s="3" t="str">
        <f>IF($D11=Data!$F$5,'Basis voor begroting'!O11,"")</f>
        <v/>
      </c>
      <c r="S11" s="3" t="str">
        <f t="shared" si="3"/>
        <v/>
      </c>
      <c r="T11" s="3" t="str">
        <f>IF(AND($D11=Data!$F$4,$E11=Data!$G$6),'Basis voor begroting'!$S11,"")</f>
        <v/>
      </c>
      <c r="U11" s="3" t="str">
        <f>IF(AND($D11=Data!$F$4,$E11=Data!$G$5),'Basis voor begroting'!$S11,"")</f>
        <v/>
      </c>
      <c r="V11" s="3" t="str">
        <f>IF($D11=Data!$F$5,'Basis voor begroting'!S11,"")</f>
        <v/>
      </c>
      <c r="W11" s="3" t="s">
        <v>38</v>
      </c>
    </row>
    <row r="12" spans="2:24" x14ac:dyDescent="0.35">
      <c r="B12" s="1" t="s">
        <v>40</v>
      </c>
      <c r="C12" s="1" t="s">
        <v>35</v>
      </c>
      <c r="D12" s="1" t="s">
        <v>36</v>
      </c>
      <c r="E12" s="1" t="s">
        <v>21</v>
      </c>
      <c r="F12" s="9" t="s">
        <v>41</v>
      </c>
      <c r="G12" s="4">
        <v>3999</v>
      </c>
      <c r="H12" s="1">
        <v>1</v>
      </c>
      <c r="I12" s="12">
        <v>3</v>
      </c>
      <c r="J12" s="3">
        <f t="shared" si="0"/>
        <v>3999</v>
      </c>
      <c r="K12" s="3" t="str">
        <f t="shared" si="1"/>
        <v/>
      </c>
      <c r="L12" s="3" t="str">
        <f>IF(AND($D12=Data!$F$4,$E12=Data!$G$6),'Basis voor begroting'!$K12,"")</f>
        <v/>
      </c>
      <c r="M12" s="3" t="str">
        <f>IF(AND($D12=Data!$F$4,$E12=Data!$G$5),'Basis voor begroting'!$K12,"")</f>
        <v/>
      </c>
      <c r="N12" s="3" t="str">
        <f>IF($D12=Data!$F$5,'Basis voor begroting'!K12,"")</f>
        <v/>
      </c>
      <c r="O12" s="3" t="str">
        <f t="shared" si="2"/>
        <v/>
      </c>
      <c r="P12" s="3" t="str">
        <f>IF(AND($D12=Data!$F$4,$E12=Data!$G$6),'Basis voor begroting'!$O12,"")</f>
        <v/>
      </c>
      <c r="Q12" s="3" t="str">
        <f>IF(AND($D12=Data!$F$4,$E12=Data!$G$5),'Basis voor begroting'!$O12,"")</f>
        <v/>
      </c>
      <c r="R12" s="3" t="str">
        <f>IF($D12=Data!$F$5,'Basis voor begroting'!O12,"")</f>
        <v/>
      </c>
      <c r="S12" s="3">
        <f t="shared" si="3"/>
        <v>3999</v>
      </c>
      <c r="T12" s="3" t="str">
        <f>IF(AND($D12=Data!$F$4,$E12=Data!$G$6),'Basis voor begroting'!$S12,"")</f>
        <v/>
      </c>
      <c r="U12" s="3">
        <f>IF(AND($D12=Data!$F$4,$E12=Data!$G$5),'Basis voor begroting'!$S12,"")</f>
        <v>3999</v>
      </c>
      <c r="V12" s="3" t="str">
        <f>IF($D12=Data!$F$5,'Basis voor begroting'!S12,"")</f>
        <v/>
      </c>
      <c r="W12" s="3" t="s">
        <v>38</v>
      </c>
    </row>
    <row r="13" spans="2:24" ht="43.5" x14ac:dyDescent="0.35">
      <c r="B13" s="1" t="s">
        <v>40</v>
      </c>
      <c r="C13" s="1" t="s">
        <v>35</v>
      </c>
      <c r="D13" s="1" t="s">
        <v>36</v>
      </c>
      <c r="E13" s="1" t="s">
        <v>21</v>
      </c>
      <c r="F13" s="9" t="s">
        <v>42</v>
      </c>
      <c r="G13" s="4">
        <v>12995.4</v>
      </c>
      <c r="H13" s="1">
        <v>1</v>
      </c>
      <c r="I13" s="12">
        <v>1</v>
      </c>
      <c r="J13" s="3">
        <f t="shared" si="0"/>
        <v>12995.4</v>
      </c>
      <c r="K13" s="3">
        <f t="shared" si="1"/>
        <v>12995.4</v>
      </c>
      <c r="L13" s="3" t="str">
        <f>IF(AND($D13=Data!$F$4,$E13=Data!$G$6),'Basis voor begroting'!$K13,"")</f>
        <v/>
      </c>
      <c r="M13" s="3">
        <f>IF(AND($D13=Data!$F$4,$E13=Data!$G$5),'Basis voor begroting'!$K13,"")</f>
        <v>12995.4</v>
      </c>
      <c r="N13" s="3" t="str">
        <f>IF($D13=Data!$F$5,'Basis voor begroting'!K13,"")</f>
        <v/>
      </c>
      <c r="O13" s="3" t="str">
        <f t="shared" si="2"/>
        <v/>
      </c>
      <c r="P13" s="3" t="str">
        <f>IF(AND($D13=Data!$F$4,$E13=Data!$G$6),'Basis voor begroting'!$O13,"")</f>
        <v/>
      </c>
      <c r="Q13" s="3" t="str">
        <f>IF(AND($D13=Data!$F$4,$E13=Data!$G$5),'Basis voor begroting'!$O13,"")</f>
        <v/>
      </c>
      <c r="R13" s="3" t="str">
        <f>IF($D13=Data!$F$5,'Basis voor begroting'!O13,"")</f>
        <v/>
      </c>
      <c r="S13" s="3" t="str">
        <f t="shared" si="3"/>
        <v/>
      </c>
      <c r="T13" s="3" t="str">
        <f>IF(AND($D13=Data!$F$4,$E13=Data!$G$6),'Basis voor begroting'!$S13,"")</f>
        <v/>
      </c>
      <c r="U13" s="3" t="str">
        <f>IF(AND($D13=Data!$F$4,$E13=Data!$G$5),'Basis voor begroting'!$S13,"")</f>
        <v/>
      </c>
      <c r="V13" s="3" t="str">
        <f>IF($D13=Data!$F$5,'Basis voor begroting'!S13,"")</f>
        <v/>
      </c>
      <c r="W13" s="3" t="s">
        <v>38</v>
      </c>
    </row>
    <row r="14" spans="2:24" x14ac:dyDescent="0.35">
      <c r="B14" s="1" t="s">
        <v>43</v>
      </c>
      <c r="C14" s="1" t="s">
        <v>35</v>
      </c>
      <c r="D14" s="1" t="s">
        <v>36</v>
      </c>
      <c r="E14" s="1" t="s">
        <v>21</v>
      </c>
      <c r="F14" s="9" t="s">
        <v>44</v>
      </c>
      <c r="G14" s="4">
        <v>899</v>
      </c>
      <c r="H14" s="1">
        <v>1</v>
      </c>
      <c r="J14" s="3">
        <f t="shared" si="0"/>
        <v>899</v>
      </c>
      <c r="K14" s="3" t="str">
        <f t="shared" si="1"/>
        <v/>
      </c>
      <c r="L14" s="3" t="str">
        <f>IF(AND($D14=Data!$F$4,$E14=Data!$G$6),'Basis voor begroting'!$K14,"")</f>
        <v/>
      </c>
      <c r="M14" s="3" t="str">
        <f>IF(AND($D14=Data!$F$4,$E14=Data!$G$5),'Basis voor begroting'!$K14,"")</f>
        <v/>
      </c>
      <c r="N14" s="3" t="str">
        <f>IF($D14=Data!$F$5,'Basis voor begroting'!K14,"")</f>
        <v/>
      </c>
      <c r="O14" s="3" t="str">
        <f t="shared" si="2"/>
        <v/>
      </c>
      <c r="P14" s="3" t="str">
        <f>IF(AND($D14=Data!$F$4,$E14=Data!$G$6),'Basis voor begroting'!$O14,"")</f>
        <v/>
      </c>
      <c r="Q14" s="3" t="str">
        <f>IF(AND($D14=Data!$F$4,$E14=Data!$G$5),'Basis voor begroting'!$O14,"")</f>
        <v/>
      </c>
      <c r="R14" s="3" t="str">
        <f>IF($D14=Data!$F$5,'Basis voor begroting'!O14,"")</f>
        <v/>
      </c>
      <c r="S14" s="3" t="str">
        <f t="shared" si="3"/>
        <v/>
      </c>
      <c r="T14" s="3" t="str">
        <f>IF(AND($D14=Data!$F$4,$E14=Data!$G$6),'Basis voor begroting'!$S14,"")</f>
        <v/>
      </c>
      <c r="U14" s="3" t="str">
        <f>IF(AND($D14=Data!$F$4,$E14=Data!$G$5),'Basis voor begroting'!$S14,"")</f>
        <v/>
      </c>
      <c r="V14" s="3" t="str">
        <f>IF($D14=Data!$F$5,'Basis voor begroting'!S14,"")</f>
        <v/>
      </c>
      <c r="W14" s="3" t="s">
        <v>38</v>
      </c>
    </row>
    <row r="15" spans="2:24" x14ac:dyDescent="0.35">
      <c r="B15" s="1" t="s">
        <v>45</v>
      </c>
      <c r="C15" s="1" t="s">
        <v>35</v>
      </c>
      <c r="D15" s="1" t="s">
        <v>36</v>
      </c>
      <c r="E15" s="1" t="s">
        <v>21</v>
      </c>
      <c r="F15" s="9" t="s">
        <v>46</v>
      </c>
      <c r="G15" s="4">
        <v>839</v>
      </c>
      <c r="H15" s="1">
        <v>1</v>
      </c>
      <c r="J15" s="3">
        <f t="shared" si="0"/>
        <v>839</v>
      </c>
      <c r="K15" s="3" t="str">
        <f t="shared" si="1"/>
        <v/>
      </c>
      <c r="L15" s="3" t="str">
        <f>IF(AND($D15=Data!$F$4,$E15=Data!$G$6),'Basis voor begroting'!$K15,"")</f>
        <v/>
      </c>
      <c r="M15" s="3" t="str">
        <f>IF(AND($D15=Data!$F$4,$E15=Data!$G$5),'Basis voor begroting'!$K15,"")</f>
        <v/>
      </c>
      <c r="N15" s="3" t="str">
        <f>IF($D15=Data!$F$5,'Basis voor begroting'!K15,"")</f>
        <v/>
      </c>
      <c r="O15" s="3" t="str">
        <f t="shared" si="2"/>
        <v/>
      </c>
      <c r="P15" s="3" t="str">
        <f>IF(AND($D15=Data!$F$4,$E15=Data!$G$6),'Basis voor begroting'!$O15,"")</f>
        <v/>
      </c>
      <c r="Q15" s="3" t="str">
        <f>IF(AND($D15=Data!$F$4,$E15=Data!$G$5),'Basis voor begroting'!$O15,"")</f>
        <v/>
      </c>
      <c r="R15" s="3" t="str">
        <f>IF($D15=Data!$F$5,'Basis voor begroting'!O15,"")</f>
        <v/>
      </c>
      <c r="S15" s="3" t="str">
        <f t="shared" si="3"/>
        <v/>
      </c>
      <c r="T15" s="3" t="str">
        <f>IF(AND($D15=Data!$F$4,$E15=Data!$G$6),'Basis voor begroting'!$S15,"")</f>
        <v/>
      </c>
      <c r="U15" s="3" t="str">
        <f>IF(AND($D15=Data!$F$4,$E15=Data!$G$5),'Basis voor begroting'!$S15,"")</f>
        <v/>
      </c>
      <c r="V15" s="3" t="str">
        <f>IF($D15=Data!$F$5,'Basis voor begroting'!S15,"")</f>
        <v/>
      </c>
      <c r="W15" s="3" t="s">
        <v>38</v>
      </c>
    </row>
    <row r="16" spans="2:24" x14ac:dyDescent="0.35">
      <c r="B16" s="1" t="s">
        <v>47</v>
      </c>
      <c r="C16" s="1" t="s">
        <v>35</v>
      </c>
      <c r="D16" s="1" t="s">
        <v>36</v>
      </c>
      <c r="E16" s="1" t="s">
        <v>21</v>
      </c>
      <c r="F16" s="2" t="s">
        <v>47</v>
      </c>
      <c r="G16" s="4">
        <v>1000</v>
      </c>
      <c r="H16" s="1">
        <v>1</v>
      </c>
      <c r="J16" s="3">
        <f t="shared" si="0"/>
        <v>1000</v>
      </c>
      <c r="K16" s="3" t="str">
        <f t="shared" si="1"/>
        <v/>
      </c>
      <c r="L16" s="3" t="str">
        <f>IF(AND($D16=Data!$F$4,$E16=Data!$G$6),'Basis voor begroting'!$K16,"")</f>
        <v/>
      </c>
      <c r="M16" s="3" t="str">
        <f>IF(AND($D16=Data!$F$4,$E16=Data!$G$5),'Basis voor begroting'!$K16,"")</f>
        <v/>
      </c>
      <c r="N16" s="3" t="str">
        <f>IF($D16=Data!$F$5,'Basis voor begroting'!K16,"")</f>
        <v/>
      </c>
      <c r="O16" s="3" t="str">
        <f t="shared" si="2"/>
        <v/>
      </c>
      <c r="P16" s="3" t="str">
        <f>IF(AND($D16=Data!$F$4,$E16=Data!$G$6),'Basis voor begroting'!$O16,"")</f>
        <v/>
      </c>
      <c r="Q16" s="3" t="str">
        <f>IF(AND($D16=Data!$F$4,$E16=Data!$G$5),'Basis voor begroting'!$O16,"")</f>
        <v/>
      </c>
      <c r="R16" s="3" t="str">
        <f>IF($D16=Data!$F$5,'Basis voor begroting'!O16,"")</f>
        <v/>
      </c>
      <c r="S16" s="3" t="str">
        <f t="shared" si="3"/>
        <v/>
      </c>
      <c r="T16" s="3" t="str">
        <f>IF(AND($D16=Data!$F$4,$E16=Data!$G$6),'Basis voor begroting'!$S16,"")</f>
        <v/>
      </c>
      <c r="U16" s="3" t="str">
        <f>IF(AND($D16=Data!$F$4,$E16=Data!$G$5),'Basis voor begroting'!$S16,"")</f>
        <v/>
      </c>
      <c r="V16" s="3" t="str">
        <f>IF($D16=Data!$F$5,'Basis voor begroting'!S16,"")</f>
        <v/>
      </c>
      <c r="W16" s="3" t="s">
        <v>38</v>
      </c>
    </row>
    <row r="17" spans="2:23" x14ac:dyDescent="0.35">
      <c r="B17" s="1" t="s">
        <v>48</v>
      </c>
      <c r="C17" s="1" t="s">
        <v>35</v>
      </c>
      <c r="D17" s="1" t="s">
        <v>36</v>
      </c>
      <c r="E17" s="1" t="s">
        <v>21</v>
      </c>
      <c r="F17" s="2" t="s">
        <v>48</v>
      </c>
      <c r="G17" s="4">
        <v>2000</v>
      </c>
      <c r="H17" s="1">
        <v>1</v>
      </c>
      <c r="J17" s="3">
        <f t="shared" si="0"/>
        <v>2000</v>
      </c>
      <c r="K17" s="3" t="str">
        <f t="shared" si="1"/>
        <v/>
      </c>
      <c r="L17" s="3" t="str">
        <f>IF(AND($D17=Data!$F$4,$E17=Data!$G$6),'Basis voor begroting'!$K17,"")</f>
        <v/>
      </c>
      <c r="M17" s="3" t="str">
        <f>IF(AND($D17=Data!$F$4,$E17=Data!$G$5),'Basis voor begroting'!$K17,"")</f>
        <v/>
      </c>
      <c r="N17" s="3" t="str">
        <f>IF($D17=Data!$F$5,'Basis voor begroting'!K17,"")</f>
        <v/>
      </c>
      <c r="O17" s="3" t="str">
        <f t="shared" si="2"/>
        <v/>
      </c>
      <c r="P17" s="3" t="str">
        <f>IF(AND($D17=Data!$F$4,$E17=Data!$G$6),'Basis voor begroting'!$O17,"")</f>
        <v/>
      </c>
      <c r="Q17" s="3" t="str">
        <f>IF(AND($D17=Data!$F$4,$E17=Data!$G$5),'Basis voor begroting'!$O17,"")</f>
        <v/>
      </c>
      <c r="R17" s="3" t="str">
        <f>IF($D17=Data!$F$5,'Basis voor begroting'!O17,"")</f>
        <v/>
      </c>
      <c r="S17" s="3" t="str">
        <f t="shared" si="3"/>
        <v/>
      </c>
      <c r="T17" s="3" t="str">
        <f>IF(AND($D17=Data!$F$4,$E17=Data!$G$6),'Basis voor begroting'!$S17,"")</f>
        <v/>
      </c>
      <c r="U17" s="3" t="str">
        <f>IF(AND($D17=Data!$F$4,$E17=Data!$G$5),'Basis voor begroting'!$S17,"")</f>
        <v/>
      </c>
      <c r="V17" s="3" t="str">
        <f>IF($D17=Data!$F$5,'Basis voor begroting'!S17,"")</f>
        <v/>
      </c>
      <c r="W17" s="3" t="s">
        <v>38</v>
      </c>
    </row>
    <row r="18" spans="2:23" x14ac:dyDescent="0.35">
      <c r="B18" s="1" t="s">
        <v>49</v>
      </c>
      <c r="C18" s="1" t="s">
        <v>35</v>
      </c>
      <c r="D18" s="1" t="s">
        <v>36</v>
      </c>
      <c r="E18" s="1" t="s">
        <v>21</v>
      </c>
      <c r="F18" s="9" t="s">
        <v>50</v>
      </c>
      <c r="G18" s="4">
        <v>159.5</v>
      </c>
      <c r="H18" s="1">
        <v>1</v>
      </c>
      <c r="I18" s="12">
        <v>1</v>
      </c>
      <c r="J18" s="3">
        <f t="shared" si="0"/>
        <v>159.5</v>
      </c>
      <c r="K18" s="3">
        <f t="shared" si="1"/>
        <v>159.5</v>
      </c>
      <c r="L18" s="3" t="str">
        <f>IF(AND($D18=Data!$F$4,$E18=Data!$G$6),'Basis voor begroting'!$K18,"")</f>
        <v/>
      </c>
      <c r="M18" s="3">
        <f>IF(AND($D18=Data!$F$4,$E18=Data!$G$5),'Basis voor begroting'!$K18,"")</f>
        <v>159.5</v>
      </c>
      <c r="N18" s="3" t="str">
        <f>IF($D18=Data!$F$5,'Basis voor begroting'!K18,"")</f>
        <v/>
      </c>
      <c r="O18" s="3" t="str">
        <f t="shared" si="2"/>
        <v/>
      </c>
      <c r="P18" s="3" t="str">
        <f>IF(AND($D18=Data!$F$4,$E18=Data!$G$6),'Basis voor begroting'!$O18,"")</f>
        <v/>
      </c>
      <c r="Q18" s="3" t="str">
        <f>IF(AND($D18=Data!$F$4,$E18=Data!$G$5),'Basis voor begroting'!$O18,"")</f>
        <v/>
      </c>
      <c r="R18" s="3" t="str">
        <f>IF($D18=Data!$F$5,'Basis voor begroting'!O18,"")</f>
        <v/>
      </c>
      <c r="S18" s="3" t="str">
        <f t="shared" si="3"/>
        <v/>
      </c>
      <c r="T18" s="3" t="str">
        <f>IF(AND($D18=Data!$F$4,$E18=Data!$G$6),'Basis voor begroting'!$S18,"")</f>
        <v/>
      </c>
      <c r="U18" s="3" t="str">
        <f>IF(AND($D18=Data!$F$4,$E18=Data!$G$5),'Basis voor begroting'!$S18,"")</f>
        <v/>
      </c>
      <c r="V18" s="3" t="str">
        <f>IF($D18=Data!$F$5,'Basis voor begroting'!S18,"")</f>
        <v/>
      </c>
      <c r="W18" s="3" t="s">
        <v>38</v>
      </c>
    </row>
    <row r="19" spans="2:23" x14ac:dyDescent="0.35">
      <c r="B19" s="1" t="s">
        <v>51</v>
      </c>
      <c r="C19" s="1" t="s">
        <v>35</v>
      </c>
      <c r="D19" s="1" t="s">
        <v>36</v>
      </c>
      <c r="E19" s="1" t="s">
        <v>21</v>
      </c>
      <c r="F19" s="9" t="s">
        <v>52</v>
      </c>
      <c r="G19" s="4">
        <v>549</v>
      </c>
      <c r="H19" s="1">
        <v>5</v>
      </c>
      <c r="J19" s="3">
        <f t="shared" si="0"/>
        <v>2745</v>
      </c>
      <c r="K19" s="3" t="str">
        <f t="shared" si="1"/>
        <v/>
      </c>
      <c r="L19" s="3" t="str">
        <f>IF(AND($D19=Data!$F$4,$E19=Data!$G$6),'Basis voor begroting'!$K19,"")</f>
        <v/>
      </c>
      <c r="M19" s="3" t="str">
        <f>IF(AND($D19=Data!$F$4,$E19=Data!$G$5),'Basis voor begroting'!$K19,"")</f>
        <v/>
      </c>
      <c r="N19" s="3" t="str">
        <f>IF($D19=Data!$F$5,'Basis voor begroting'!K19,"")</f>
        <v/>
      </c>
      <c r="O19" s="3" t="str">
        <f t="shared" si="2"/>
        <v/>
      </c>
      <c r="P19" s="3" t="str">
        <f>IF(AND($D19=Data!$F$4,$E19=Data!$G$6),'Basis voor begroting'!$O19,"")</f>
        <v/>
      </c>
      <c r="Q19" s="3" t="str">
        <f>IF(AND($D19=Data!$F$4,$E19=Data!$G$5),'Basis voor begroting'!$O19,"")</f>
        <v/>
      </c>
      <c r="R19" s="3" t="str">
        <f>IF($D19=Data!$F$5,'Basis voor begroting'!O19,"")</f>
        <v/>
      </c>
      <c r="S19" s="3" t="str">
        <f t="shared" si="3"/>
        <v/>
      </c>
      <c r="T19" s="3" t="str">
        <f>IF(AND($D19=Data!$F$4,$E19=Data!$G$6),'Basis voor begroting'!$S19,"")</f>
        <v/>
      </c>
      <c r="U19" s="3" t="str">
        <f>IF(AND($D19=Data!$F$4,$E19=Data!$G$5),'Basis voor begroting'!$S19,"")</f>
        <v/>
      </c>
      <c r="V19" s="3" t="str">
        <f>IF($D19=Data!$F$5,'Basis voor begroting'!S19,"")</f>
        <v/>
      </c>
      <c r="W19" s="3" t="s">
        <v>38</v>
      </c>
    </row>
    <row r="20" spans="2:23" x14ac:dyDescent="0.35">
      <c r="B20" s="10" t="s">
        <v>53</v>
      </c>
      <c r="C20" s="1" t="s">
        <v>35</v>
      </c>
      <c r="D20" s="1" t="s">
        <v>36</v>
      </c>
      <c r="E20" s="1" t="s">
        <v>21</v>
      </c>
      <c r="F20" s="10" t="s">
        <v>53</v>
      </c>
      <c r="G20" s="4">
        <v>795</v>
      </c>
      <c r="H20" s="1">
        <v>1</v>
      </c>
      <c r="J20" s="3">
        <f t="shared" si="0"/>
        <v>795</v>
      </c>
      <c r="K20" s="3" t="str">
        <f t="shared" si="1"/>
        <v/>
      </c>
      <c r="L20" s="3" t="str">
        <f>IF(AND($D20=Data!$F$4,$E20=Data!$G$6),'Basis voor begroting'!$K20,"")</f>
        <v/>
      </c>
      <c r="M20" s="3" t="str">
        <f>IF(AND($D20=Data!$F$4,$E20=Data!$G$5),'Basis voor begroting'!$K20,"")</f>
        <v/>
      </c>
      <c r="N20" s="3" t="str">
        <f>IF($D20=Data!$F$5,'Basis voor begroting'!K20,"")</f>
        <v/>
      </c>
      <c r="O20" s="3" t="str">
        <f t="shared" si="2"/>
        <v/>
      </c>
      <c r="P20" s="3" t="str">
        <f>IF(AND($D20=Data!$F$4,$E20=Data!$G$6),'Basis voor begroting'!$O20,"")</f>
        <v/>
      </c>
      <c r="Q20" s="3" t="str">
        <f>IF(AND($D20=Data!$F$4,$E20=Data!$G$5),'Basis voor begroting'!$O20,"")</f>
        <v/>
      </c>
      <c r="R20" s="3" t="str">
        <f>IF($D20=Data!$F$5,'Basis voor begroting'!O20,"")</f>
        <v/>
      </c>
      <c r="S20" s="3" t="str">
        <f t="shared" si="3"/>
        <v/>
      </c>
      <c r="T20" s="3" t="str">
        <f>IF(AND($D20=Data!$F$4,$E20=Data!$G$6),'Basis voor begroting'!$S20,"")</f>
        <v/>
      </c>
      <c r="U20" s="3" t="str">
        <f>IF(AND($D20=Data!$F$4,$E20=Data!$G$5),'Basis voor begroting'!$S20,"")</f>
        <v/>
      </c>
      <c r="V20" s="3" t="str">
        <f>IF($D20=Data!$F$5,'Basis voor begroting'!S20,"")</f>
        <v/>
      </c>
      <c r="W20" s="3" t="s">
        <v>38</v>
      </c>
    </row>
    <row r="21" spans="2:23" x14ac:dyDescent="0.35">
      <c r="B21" s="10" t="s">
        <v>54</v>
      </c>
      <c r="C21" s="1" t="s">
        <v>35</v>
      </c>
      <c r="D21" s="1" t="s">
        <v>36</v>
      </c>
      <c r="E21" s="1" t="s">
        <v>21</v>
      </c>
      <c r="F21" s="10" t="s">
        <v>54</v>
      </c>
      <c r="G21" s="4">
        <v>700</v>
      </c>
      <c r="H21" s="1">
        <v>1</v>
      </c>
      <c r="J21" s="3">
        <f t="shared" si="0"/>
        <v>700</v>
      </c>
      <c r="K21" s="3" t="str">
        <f t="shared" si="1"/>
        <v/>
      </c>
      <c r="L21" s="3" t="str">
        <f>IF(AND($D21=Data!$F$4,$E21=Data!$G$6),'Basis voor begroting'!$K21,"")</f>
        <v/>
      </c>
      <c r="M21" s="3" t="str">
        <f>IF(AND($D21=Data!$F$4,$E21=Data!$G$5),'Basis voor begroting'!$K21,"")</f>
        <v/>
      </c>
      <c r="N21" s="3" t="str">
        <f>IF($D21=Data!$F$5,'Basis voor begroting'!K21,"")</f>
        <v/>
      </c>
      <c r="O21" s="3" t="str">
        <f t="shared" si="2"/>
        <v/>
      </c>
      <c r="P21" s="3" t="str">
        <f>IF(AND($D21=Data!$F$4,$E21=Data!$G$6),'Basis voor begroting'!$O21,"")</f>
        <v/>
      </c>
      <c r="Q21" s="3" t="str">
        <f>IF(AND($D21=Data!$F$4,$E21=Data!$G$5),'Basis voor begroting'!$O21,"")</f>
        <v/>
      </c>
      <c r="R21" s="3" t="str">
        <f>IF($D21=Data!$F$5,'Basis voor begroting'!O21,"")</f>
        <v/>
      </c>
      <c r="S21" s="3" t="str">
        <f t="shared" si="3"/>
        <v/>
      </c>
      <c r="T21" s="3" t="str">
        <f>IF(AND($D21=Data!$F$4,$E21=Data!$G$6),'Basis voor begroting'!$S21,"")</f>
        <v/>
      </c>
      <c r="U21" s="3" t="str">
        <f>IF(AND($D21=Data!$F$4,$E21=Data!$G$5),'Basis voor begroting'!$S21,"")</f>
        <v/>
      </c>
      <c r="V21" s="3" t="str">
        <f>IF($D21=Data!$F$5,'Basis voor begroting'!S21,"")</f>
        <v/>
      </c>
      <c r="W21" s="3" t="s">
        <v>38</v>
      </c>
    </row>
    <row r="22" spans="2:23" x14ac:dyDescent="0.35">
      <c r="B22" s="10" t="s">
        <v>55</v>
      </c>
      <c r="C22" s="1" t="s">
        <v>35</v>
      </c>
      <c r="D22" s="1" t="s">
        <v>36</v>
      </c>
      <c r="E22" s="1" t="s">
        <v>21</v>
      </c>
      <c r="F22" s="10" t="s">
        <v>55</v>
      </c>
      <c r="G22" s="4">
        <v>1800</v>
      </c>
      <c r="H22" s="1">
        <v>1</v>
      </c>
      <c r="J22" s="3">
        <f t="shared" si="0"/>
        <v>1800</v>
      </c>
      <c r="K22" s="3" t="str">
        <f t="shared" si="1"/>
        <v/>
      </c>
      <c r="L22" s="3" t="str">
        <f>IF(AND($D22=Data!$F$4,$E22=Data!$G$6),'Basis voor begroting'!$K22,"")</f>
        <v/>
      </c>
      <c r="M22" s="3" t="str">
        <f>IF(AND($D22=Data!$F$4,$E22=Data!$G$5),'Basis voor begroting'!$K22,"")</f>
        <v/>
      </c>
      <c r="N22" s="3" t="str">
        <f>IF($D22=Data!$F$5,'Basis voor begroting'!K22,"")</f>
        <v/>
      </c>
      <c r="O22" s="3" t="str">
        <f t="shared" si="2"/>
        <v/>
      </c>
      <c r="P22" s="3" t="str">
        <f>IF(AND($D22=Data!$F$4,$E22=Data!$G$6),'Basis voor begroting'!$O22,"")</f>
        <v/>
      </c>
      <c r="Q22" s="3" t="str">
        <f>IF(AND($D22=Data!$F$4,$E22=Data!$G$5),'Basis voor begroting'!$O22,"")</f>
        <v/>
      </c>
      <c r="R22" s="3" t="str">
        <f>IF($D22=Data!$F$5,'Basis voor begroting'!O22,"")</f>
        <v/>
      </c>
      <c r="S22" s="3" t="str">
        <f t="shared" si="3"/>
        <v/>
      </c>
      <c r="T22" s="3" t="str">
        <f>IF(AND($D22=Data!$F$4,$E22=Data!$G$6),'Basis voor begroting'!$S22,"")</f>
        <v/>
      </c>
      <c r="U22" s="3" t="str">
        <f>IF(AND($D22=Data!$F$4,$E22=Data!$G$5),'Basis voor begroting'!$S22,"")</f>
        <v/>
      </c>
      <c r="V22" s="3" t="str">
        <f>IF($D22=Data!$F$5,'Basis voor begroting'!S22,"")</f>
        <v/>
      </c>
      <c r="W22" s="3" t="s">
        <v>38</v>
      </c>
    </row>
    <row r="23" spans="2:23" x14ac:dyDescent="0.35">
      <c r="B23" s="10" t="s">
        <v>56</v>
      </c>
      <c r="C23" s="1" t="s">
        <v>35</v>
      </c>
      <c r="D23" s="1" t="s">
        <v>36</v>
      </c>
      <c r="E23" s="1" t="s">
        <v>21</v>
      </c>
      <c r="F23" s="10" t="s">
        <v>56</v>
      </c>
      <c r="G23" s="4">
        <v>1250</v>
      </c>
      <c r="H23" s="1">
        <v>1</v>
      </c>
      <c r="J23" s="3">
        <f t="shared" si="0"/>
        <v>1250</v>
      </c>
      <c r="K23" s="3" t="str">
        <f t="shared" si="1"/>
        <v/>
      </c>
      <c r="L23" s="3" t="str">
        <f>IF(AND($D23=Data!$F$4,$E23=Data!$G$6),'Basis voor begroting'!$K23,"")</f>
        <v/>
      </c>
      <c r="M23" s="3" t="str">
        <f>IF(AND($D23=Data!$F$4,$E23=Data!$G$5),'Basis voor begroting'!$K23,"")</f>
        <v/>
      </c>
      <c r="N23" s="3" t="str">
        <f>IF($D23=Data!$F$5,'Basis voor begroting'!K23,"")</f>
        <v/>
      </c>
      <c r="O23" s="3" t="str">
        <f t="shared" si="2"/>
        <v/>
      </c>
      <c r="P23" s="3" t="str">
        <f>IF(AND($D23=Data!$F$4,$E23=Data!$G$6),'Basis voor begroting'!$O23,"")</f>
        <v/>
      </c>
      <c r="Q23" s="3" t="str">
        <f>IF(AND($D23=Data!$F$4,$E23=Data!$G$5),'Basis voor begroting'!$O23,"")</f>
        <v/>
      </c>
      <c r="R23" s="3" t="str">
        <f>IF($D23=Data!$F$5,'Basis voor begroting'!O23,"")</f>
        <v/>
      </c>
      <c r="S23" s="3" t="str">
        <f t="shared" si="3"/>
        <v/>
      </c>
      <c r="T23" s="3" t="str">
        <f>IF(AND($D23=Data!$F$4,$E23=Data!$G$6),'Basis voor begroting'!$S23,"")</f>
        <v/>
      </c>
      <c r="U23" s="3" t="str">
        <f>IF(AND($D23=Data!$F$4,$E23=Data!$G$5),'Basis voor begroting'!$S23,"")</f>
        <v/>
      </c>
      <c r="V23" s="3" t="str">
        <f>IF($D23=Data!$F$5,'Basis voor begroting'!S23,"")</f>
        <v/>
      </c>
      <c r="W23" s="3" t="s">
        <v>38</v>
      </c>
    </row>
    <row r="24" spans="2:23" x14ac:dyDescent="0.35">
      <c r="B24" s="10" t="s">
        <v>57</v>
      </c>
      <c r="C24" s="1" t="s">
        <v>35</v>
      </c>
      <c r="D24" s="1" t="s">
        <v>36</v>
      </c>
      <c r="E24" s="1" t="s">
        <v>21</v>
      </c>
      <c r="F24" s="10" t="s">
        <v>57</v>
      </c>
      <c r="G24" s="4">
        <v>300</v>
      </c>
      <c r="H24" s="1">
        <v>1</v>
      </c>
      <c r="J24" s="3">
        <f t="shared" si="0"/>
        <v>300</v>
      </c>
      <c r="K24" s="3" t="str">
        <f t="shared" si="1"/>
        <v/>
      </c>
      <c r="L24" s="3" t="str">
        <f>IF(AND($D24=Data!$F$4,$E24=Data!$G$6),'Basis voor begroting'!$K24,"")</f>
        <v/>
      </c>
      <c r="M24" s="3" t="str">
        <f>IF(AND($D24=Data!$F$4,$E24=Data!$G$5),'Basis voor begroting'!$K24,"")</f>
        <v/>
      </c>
      <c r="N24" s="3" t="str">
        <f>IF($D24=Data!$F$5,'Basis voor begroting'!K24,"")</f>
        <v/>
      </c>
      <c r="O24" s="3" t="str">
        <f t="shared" si="2"/>
        <v/>
      </c>
      <c r="P24" s="3" t="str">
        <f>IF(AND($D24=Data!$F$4,$E24=Data!$G$6),'Basis voor begroting'!$O24,"")</f>
        <v/>
      </c>
      <c r="Q24" s="3" t="str">
        <f>IF(AND($D24=Data!$F$4,$E24=Data!$G$5),'Basis voor begroting'!$O24,"")</f>
        <v/>
      </c>
      <c r="R24" s="3" t="str">
        <f>IF($D24=Data!$F$5,'Basis voor begroting'!O24,"")</f>
        <v/>
      </c>
      <c r="S24" s="3" t="str">
        <f t="shared" si="3"/>
        <v/>
      </c>
      <c r="T24" s="3" t="str">
        <f>IF(AND($D24=Data!$F$4,$E24=Data!$G$6),'Basis voor begroting'!$S24,"")</f>
        <v/>
      </c>
      <c r="U24" s="3" t="str">
        <f>IF(AND($D24=Data!$F$4,$E24=Data!$G$5),'Basis voor begroting'!$S24,"")</f>
        <v/>
      </c>
      <c r="V24" s="3" t="str">
        <f>IF($D24=Data!$F$5,'Basis voor begroting'!S24,"")</f>
        <v/>
      </c>
      <c r="W24" s="3" t="s">
        <v>38</v>
      </c>
    </row>
    <row r="25" spans="2:23" x14ac:dyDescent="0.35">
      <c r="B25" s="10" t="s">
        <v>58</v>
      </c>
      <c r="C25" s="1" t="s">
        <v>35</v>
      </c>
      <c r="D25" s="1" t="s">
        <v>36</v>
      </c>
      <c r="E25" s="1" t="s">
        <v>21</v>
      </c>
      <c r="F25" s="10" t="s">
        <v>58</v>
      </c>
      <c r="G25" s="4">
        <v>200</v>
      </c>
      <c r="H25" s="1">
        <v>1</v>
      </c>
      <c r="J25" s="3">
        <f t="shared" si="0"/>
        <v>200</v>
      </c>
      <c r="K25" s="3" t="str">
        <f t="shared" si="1"/>
        <v/>
      </c>
      <c r="L25" s="3" t="str">
        <f>IF(AND($D25=Data!$F$4,$E25=Data!$G$6),'Basis voor begroting'!$K25,"")</f>
        <v/>
      </c>
      <c r="M25" s="3" t="str">
        <f>IF(AND($D25=Data!$F$4,$E25=Data!$G$5),'Basis voor begroting'!$K25,"")</f>
        <v/>
      </c>
      <c r="N25" s="3" t="str">
        <f>IF($D25=Data!$F$5,'Basis voor begroting'!K25,"")</f>
        <v/>
      </c>
      <c r="O25" s="3" t="str">
        <f t="shared" si="2"/>
        <v/>
      </c>
      <c r="P25" s="3" t="str">
        <f>IF(AND($D25=Data!$F$4,$E25=Data!$G$6),'Basis voor begroting'!$O25,"")</f>
        <v/>
      </c>
      <c r="Q25" s="3" t="str">
        <f>IF(AND($D25=Data!$F$4,$E25=Data!$G$5),'Basis voor begroting'!$O25,"")</f>
        <v/>
      </c>
      <c r="R25" s="3" t="str">
        <f>IF($D25=Data!$F$5,'Basis voor begroting'!O25,"")</f>
        <v/>
      </c>
      <c r="S25" s="3" t="str">
        <f t="shared" si="3"/>
        <v/>
      </c>
      <c r="T25" s="3" t="str">
        <f>IF(AND($D25=Data!$F$4,$E25=Data!$G$6),'Basis voor begroting'!$S25,"")</f>
        <v/>
      </c>
      <c r="U25" s="3" t="str">
        <f>IF(AND($D25=Data!$F$4,$E25=Data!$G$5),'Basis voor begroting'!$S25,"")</f>
        <v/>
      </c>
      <c r="V25" s="3" t="str">
        <f>IF($D25=Data!$F$5,'Basis voor begroting'!S25,"")</f>
        <v/>
      </c>
      <c r="W25" s="3" t="s">
        <v>38</v>
      </c>
    </row>
    <row r="26" spans="2:23" x14ac:dyDescent="0.35">
      <c r="B26" s="10" t="s">
        <v>59</v>
      </c>
      <c r="C26" s="1" t="s">
        <v>35</v>
      </c>
      <c r="D26" s="1" t="s">
        <v>36</v>
      </c>
      <c r="E26" s="1" t="s">
        <v>21</v>
      </c>
      <c r="F26" s="10" t="s">
        <v>59</v>
      </c>
      <c r="G26" s="4">
        <v>275</v>
      </c>
      <c r="H26" s="1">
        <v>1</v>
      </c>
      <c r="J26" s="3">
        <f t="shared" si="0"/>
        <v>275</v>
      </c>
      <c r="K26" s="3" t="str">
        <f t="shared" si="1"/>
        <v/>
      </c>
      <c r="L26" s="3" t="str">
        <f>IF(AND($D26=Data!$F$4,$E26=Data!$G$6),'Basis voor begroting'!$K26,"")</f>
        <v/>
      </c>
      <c r="M26" s="3" t="str">
        <f>IF(AND($D26=Data!$F$4,$E26=Data!$G$5),'Basis voor begroting'!$K26,"")</f>
        <v/>
      </c>
      <c r="N26" s="3" t="str">
        <f>IF($D26=Data!$F$5,'Basis voor begroting'!K26,"")</f>
        <v/>
      </c>
      <c r="O26" s="3" t="str">
        <f t="shared" si="2"/>
        <v/>
      </c>
      <c r="P26" s="3" t="str">
        <f>IF(AND($D26=Data!$F$4,$E26=Data!$G$6),'Basis voor begroting'!$O26,"")</f>
        <v/>
      </c>
      <c r="Q26" s="3" t="str">
        <f>IF(AND($D26=Data!$F$4,$E26=Data!$G$5),'Basis voor begroting'!$O26,"")</f>
        <v/>
      </c>
      <c r="R26" s="3" t="str">
        <f>IF($D26=Data!$F$5,'Basis voor begroting'!O26,"")</f>
        <v/>
      </c>
      <c r="S26" s="3" t="str">
        <f t="shared" si="3"/>
        <v/>
      </c>
      <c r="T26" s="3" t="str">
        <f>IF(AND($D26=Data!$F$4,$E26=Data!$G$6),'Basis voor begroting'!$S26,"")</f>
        <v/>
      </c>
      <c r="U26" s="3" t="str">
        <f>IF(AND($D26=Data!$F$4,$E26=Data!$G$5),'Basis voor begroting'!$S26,"")</f>
        <v/>
      </c>
      <c r="V26" s="3" t="str">
        <f>IF($D26=Data!$F$5,'Basis voor begroting'!S26,"")</f>
        <v/>
      </c>
      <c r="W26" s="3" t="s">
        <v>38</v>
      </c>
    </row>
    <row r="27" spans="2:23" x14ac:dyDescent="0.35">
      <c r="B27" s="10" t="s">
        <v>60</v>
      </c>
      <c r="C27" s="1" t="s">
        <v>35</v>
      </c>
      <c r="D27" s="1" t="s">
        <v>36</v>
      </c>
      <c r="E27" s="1" t="s">
        <v>21</v>
      </c>
      <c r="F27" s="10" t="s">
        <v>60</v>
      </c>
      <c r="G27" s="4">
        <v>680</v>
      </c>
      <c r="H27" s="1">
        <v>1</v>
      </c>
      <c r="J27" s="3">
        <f t="shared" si="0"/>
        <v>680</v>
      </c>
      <c r="K27" s="3" t="str">
        <f t="shared" si="1"/>
        <v/>
      </c>
      <c r="L27" s="3" t="str">
        <f>IF(AND($D27=Data!$F$4,$E27=Data!$G$6),'Basis voor begroting'!$K27,"")</f>
        <v/>
      </c>
      <c r="M27" s="3" t="str">
        <f>IF(AND($D27=Data!$F$4,$E27=Data!$G$5),'Basis voor begroting'!$K27,"")</f>
        <v/>
      </c>
      <c r="N27" s="3" t="str">
        <f>IF($D27=Data!$F$5,'Basis voor begroting'!K27,"")</f>
        <v/>
      </c>
      <c r="O27" s="3" t="str">
        <f t="shared" si="2"/>
        <v/>
      </c>
      <c r="P27" s="3" t="str">
        <f>IF(AND($D27=Data!$F$4,$E27=Data!$G$6),'Basis voor begroting'!$O27,"")</f>
        <v/>
      </c>
      <c r="Q27" s="3" t="str">
        <f>IF(AND($D27=Data!$F$4,$E27=Data!$G$5),'Basis voor begroting'!$O27,"")</f>
        <v/>
      </c>
      <c r="R27" s="3" t="str">
        <f>IF($D27=Data!$F$5,'Basis voor begroting'!O27,"")</f>
        <v/>
      </c>
      <c r="S27" s="3" t="str">
        <f t="shared" si="3"/>
        <v/>
      </c>
      <c r="T27" s="3" t="str">
        <f>IF(AND($D27=Data!$F$4,$E27=Data!$G$6),'Basis voor begroting'!$S27,"")</f>
        <v/>
      </c>
      <c r="U27" s="3" t="str">
        <f>IF(AND($D27=Data!$F$4,$E27=Data!$G$5),'Basis voor begroting'!$S27,"")</f>
        <v/>
      </c>
      <c r="V27" s="3" t="str">
        <f>IF($D27=Data!$F$5,'Basis voor begroting'!S27,"")</f>
        <v/>
      </c>
      <c r="W27" s="3" t="s">
        <v>38</v>
      </c>
    </row>
    <row r="28" spans="2:23" x14ac:dyDescent="0.35">
      <c r="B28" s="1" t="s">
        <v>61</v>
      </c>
      <c r="C28" s="1" t="s">
        <v>62</v>
      </c>
      <c r="D28" s="1" t="s">
        <v>36</v>
      </c>
      <c r="F28" s="2" t="s">
        <v>63</v>
      </c>
      <c r="G28" s="4">
        <v>350</v>
      </c>
      <c r="H28" s="1">
        <v>4</v>
      </c>
      <c r="J28" s="3">
        <f t="shared" si="0"/>
        <v>1400</v>
      </c>
      <c r="K28" s="3" t="str">
        <f t="shared" si="1"/>
        <v/>
      </c>
      <c r="L28" s="3" t="str">
        <f>IF(AND($D28=Data!$F$4,$E28=Data!$G$6),'Basis voor begroting'!$K28,"")</f>
        <v/>
      </c>
      <c r="M28" s="3" t="str">
        <f>IF(AND($D28=Data!$F$4,$E28=Data!$G$5),'Basis voor begroting'!$K28,"")</f>
        <v/>
      </c>
      <c r="N28" s="3" t="str">
        <f>IF($D28=Data!$F$5,'Basis voor begroting'!K28,"")</f>
        <v/>
      </c>
      <c r="O28" s="3" t="str">
        <f t="shared" si="2"/>
        <v/>
      </c>
      <c r="P28" s="3" t="str">
        <f>IF(AND($D28=Data!$F$4,$E28=Data!$G$6),'Basis voor begroting'!$O28,"")</f>
        <v/>
      </c>
      <c r="Q28" s="3" t="str">
        <f>IF(AND($D28=Data!$F$4,$E28=Data!$G$5),'Basis voor begroting'!$O28,"")</f>
        <v/>
      </c>
      <c r="R28" s="3" t="str">
        <f>IF($D28=Data!$F$5,'Basis voor begroting'!O28,"")</f>
        <v/>
      </c>
      <c r="S28" s="3" t="str">
        <f t="shared" si="3"/>
        <v/>
      </c>
      <c r="T28" s="3" t="str">
        <f>IF(AND($D28=Data!$F$4,$E28=Data!$G$6),'Basis voor begroting'!$S28,"")</f>
        <v/>
      </c>
      <c r="U28" s="3" t="str">
        <f>IF(AND($D28=Data!$F$4,$E28=Data!$G$5),'Basis voor begroting'!$S28,"")</f>
        <v/>
      </c>
      <c r="V28" s="3" t="str">
        <f>IF($D28=Data!$F$5,'Basis voor begroting'!S28,"")</f>
        <v/>
      </c>
      <c r="W28" s="3" t="s">
        <v>38</v>
      </c>
    </row>
    <row r="29" spans="2:23" x14ac:dyDescent="0.35">
      <c r="B29" s="1" t="s">
        <v>64</v>
      </c>
      <c r="C29" s="1" t="s">
        <v>62</v>
      </c>
      <c r="D29" s="1" t="s">
        <v>36</v>
      </c>
      <c r="E29" s="1" t="s">
        <v>20</v>
      </c>
      <c r="F29" s="2" t="s">
        <v>65</v>
      </c>
      <c r="G29" s="4">
        <v>15000</v>
      </c>
      <c r="H29" s="1">
        <v>1</v>
      </c>
      <c r="J29" s="3">
        <f t="shared" si="0"/>
        <v>15000</v>
      </c>
      <c r="K29" s="3" t="str">
        <f t="shared" si="1"/>
        <v/>
      </c>
      <c r="L29" s="3" t="str">
        <f>IF(AND($D29=Data!$F$4,$E29=Data!$G$6),'Basis voor begroting'!$K29,"")</f>
        <v/>
      </c>
      <c r="M29" s="3" t="str">
        <f>IF(AND($D29=Data!$F$4,$E29=Data!$G$5),'Basis voor begroting'!$K29,"")</f>
        <v/>
      </c>
      <c r="N29" s="3" t="str">
        <f>IF($D29=Data!$F$5,'Basis voor begroting'!K29,"")</f>
        <v/>
      </c>
      <c r="O29" s="3" t="str">
        <f t="shared" si="2"/>
        <v/>
      </c>
      <c r="P29" s="3" t="str">
        <f>IF(AND($D29=Data!$F$4,$E29=Data!$G$6),'Basis voor begroting'!$O29,"")</f>
        <v/>
      </c>
      <c r="Q29" s="3" t="str">
        <f>IF(AND($D29=Data!$F$4,$E29=Data!$G$5),'Basis voor begroting'!$O29,"")</f>
        <v/>
      </c>
      <c r="R29" s="3" t="str">
        <f>IF($D29=Data!$F$5,'Basis voor begroting'!O29,"")</f>
        <v/>
      </c>
      <c r="S29" s="3" t="str">
        <f t="shared" si="3"/>
        <v/>
      </c>
      <c r="T29" s="3" t="str">
        <f>IF(AND($D29=Data!$F$4,$E29=Data!$G$6),'Basis voor begroting'!$S29,"")</f>
        <v/>
      </c>
      <c r="U29" s="3" t="str">
        <f>IF(AND($D29=Data!$F$4,$E29=Data!$G$5),'Basis voor begroting'!$S29,"")</f>
        <v/>
      </c>
      <c r="V29" s="3" t="str">
        <f>IF($D29=Data!$F$5,'Basis voor begroting'!S29,"")</f>
        <v/>
      </c>
      <c r="W29" s="3" t="s">
        <v>38</v>
      </c>
    </row>
    <row r="30" spans="2:23" x14ac:dyDescent="0.35">
      <c r="B30" s="1" t="s">
        <v>66</v>
      </c>
      <c r="C30" s="1" t="s">
        <v>62</v>
      </c>
      <c r="D30" s="1" t="s">
        <v>36</v>
      </c>
      <c r="E30" s="1" t="s">
        <v>20</v>
      </c>
      <c r="F30" s="2" t="s">
        <v>67</v>
      </c>
      <c r="G30" s="4">
        <v>4712.95</v>
      </c>
      <c r="H30" s="1">
        <v>1</v>
      </c>
      <c r="J30" s="3">
        <f t="shared" si="0"/>
        <v>4712.95</v>
      </c>
      <c r="K30" s="3" t="str">
        <f t="shared" si="1"/>
        <v/>
      </c>
      <c r="L30" s="3" t="str">
        <f>IF(AND($D30=Data!$F$4,$E30=Data!$G$6),'Basis voor begroting'!$K30,"")</f>
        <v/>
      </c>
      <c r="M30" s="3" t="str">
        <f>IF(AND($D30=Data!$F$4,$E30=Data!$G$5),'Basis voor begroting'!$K30,"")</f>
        <v/>
      </c>
      <c r="N30" s="3" t="str">
        <f>IF($D30=Data!$F$5,'Basis voor begroting'!K30,"")</f>
        <v/>
      </c>
      <c r="O30" s="3" t="str">
        <f t="shared" si="2"/>
        <v/>
      </c>
      <c r="P30" s="3" t="str">
        <f>IF(AND($D30=Data!$F$4,$E30=Data!$G$6),'Basis voor begroting'!$O30,"")</f>
        <v/>
      </c>
      <c r="Q30" s="3" t="str">
        <f>IF(AND($D30=Data!$F$4,$E30=Data!$G$5),'Basis voor begroting'!$O30,"")</f>
        <v/>
      </c>
      <c r="R30" s="3" t="str">
        <f>IF($D30=Data!$F$5,'Basis voor begroting'!O30,"")</f>
        <v/>
      </c>
      <c r="S30" s="3" t="str">
        <f t="shared" si="3"/>
        <v/>
      </c>
      <c r="T30" s="3" t="str">
        <f>IF(AND($D30=Data!$F$4,$E30=Data!$G$6),'Basis voor begroting'!$S30,"")</f>
        <v/>
      </c>
      <c r="U30" s="3" t="str">
        <f>IF(AND($D30=Data!$F$4,$E30=Data!$G$5),'Basis voor begroting'!$S30,"")</f>
        <v/>
      </c>
      <c r="V30" s="3" t="str">
        <f>IF($D30=Data!$F$5,'Basis voor begroting'!S30,"")</f>
        <v/>
      </c>
      <c r="W30" s="3" t="s">
        <v>38</v>
      </c>
    </row>
    <row r="31" spans="2:23" x14ac:dyDescent="0.35">
      <c r="B31" s="1" t="s">
        <v>68</v>
      </c>
      <c r="C31" s="1" t="s">
        <v>62</v>
      </c>
      <c r="D31" s="1" t="s">
        <v>36</v>
      </c>
      <c r="F31" s="2" t="s">
        <v>69</v>
      </c>
      <c r="G31" s="4">
        <v>786.5</v>
      </c>
      <c r="H31" s="1">
        <v>4</v>
      </c>
      <c r="J31" s="3">
        <f t="shared" si="0"/>
        <v>3146</v>
      </c>
      <c r="K31" s="3" t="str">
        <f t="shared" si="1"/>
        <v/>
      </c>
      <c r="L31" s="3" t="str">
        <f>IF(AND($D31=Data!$F$4,$E31=Data!$G$6),'Basis voor begroting'!$K31,"")</f>
        <v/>
      </c>
      <c r="M31" s="3" t="str">
        <f>IF(AND($D31=Data!$F$4,$E31=Data!$G$5),'Basis voor begroting'!$K31,"")</f>
        <v/>
      </c>
      <c r="N31" s="3" t="str">
        <f>IF($D31=Data!$F$5,'Basis voor begroting'!K31,"")</f>
        <v/>
      </c>
      <c r="O31" s="3" t="str">
        <f t="shared" si="2"/>
        <v/>
      </c>
      <c r="P31" s="3" t="str">
        <f>IF(AND($D31=Data!$F$4,$E31=Data!$G$6),'Basis voor begroting'!$O31,"")</f>
        <v/>
      </c>
      <c r="Q31" s="3" t="str">
        <f>IF(AND($D31=Data!$F$4,$E31=Data!$G$5),'Basis voor begroting'!$O31,"")</f>
        <v/>
      </c>
      <c r="R31" s="3" t="str">
        <f>IF($D31=Data!$F$5,'Basis voor begroting'!O31,"")</f>
        <v/>
      </c>
      <c r="S31" s="3" t="str">
        <f t="shared" si="3"/>
        <v/>
      </c>
      <c r="T31" s="3" t="str">
        <f>IF(AND($D31=Data!$F$4,$E31=Data!$G$6),'Basis voor begroting'!$S31,"")</f>
        <v/>
      </c>
      <c r="U31" s="3" t="str">
        <f>IF(AND($D31=Data!$F$4,$E31=Data!$G$5),'Basis voor begroting'!$S31,"")</f>
        <v/>
      </c>
      <c r="V31" s="3" t="str">
        <f>IF($D31=Data!$F$5,'Basis voor begroting'!S31,"")</f>
        <v/>
      </c>
      <c r="W31" s="3" t="s">
        <v>38</v>
      </c>
    </row>
    <row r="32" spans="2:23" ht="29" x14ac:dyDescent="0.35">
      <c r="B32" s="1" t="s">
        <v>70</v>
      </c>
      <c r="C32" s="1" t="s">
        <v>71</v>
      </c>
      <c r="D32" s="1" t="s">
        <v>36</v>
      </c>
      <c r="E32" s="1" t="s">
        <v>20</v>
      </c>
      <c r="F32" s="2" t="s">
        <v>72</v>
      </c>
      <c r="G32" s="11">
        <v>189.95</v>
      </c>
      <c r="H32" s="1">
        <v>2</v>
      </c>
      <c r="I32" s="12">
        <v>1</v>
      </c>
      <c r="J32" s="3">
        <f t="shared" si="0"/>
        <v>379.9</v>
      </c>
      <c r="K32" s="3">
        <f t="shared" si="1"/>
        <v>379.9</v>
      </c>
      <c r="L32" s="3">
        <f>IF(AND($D32=Data!$F$4,$E32=Data!$G$6),'Basis voor begroting'!$K32,"")</f>
        <v>379.9</v>
      </c>
      <c r="M32" s="3" t="str">
        <f>IF(AND($D32=Data!$F$4,$E32=Data!$G$5),'Basis voor begroting'!$K32,"")</f>
        <v/>
      </c>
      <c r="N32" s="3" t="str">
        <f>IF($D32=Data!$F$5,'Basis voor begroting'!K32,"")</f>
        <v/>
      </c>
      <c r="O32" s="3" t="str">
        <f t="shared" si="2"/>
        <v/>
      </c>
      <c r="P32" s="3" t="str">
        <f>IF(AND($D32=Data!$F$4,$E32=Data!$G$6),'Basis voor begroting'!$O32,"")</f>
        <v/>
      </c>
      <c r="Q32" s="3" t="str">
        <f>IF(AND($D32=Data!$F$4,$E32=Data!$G$5),'Basis voor begroting'!$O32,"")</f>
        <v/>
      </c>
      <c r="R32" s="3" t="str">
        <f>IF($D32=Data!$F$5,'Basis voor begroting'!O32,"")</f>
        <v/>
      </c>
      <c r="S32" s="3" t="str">
        <f t="shared" si="3"/>
        <v/>
      </c>
      <c r="T32" s="3" t="str">
        <f>IF(AND($D32=Data!$F$4,$E32=Data!$G$6),'Basis voor begroting'!$S32,"")</f>
        <v/>
      </c>
      <c r="U32" s="3" t="str">
        <f>IF(AND($D32=Data!$F$4,$E32=Data!$G$5),'Basis voor begroting'!$S32,"")</f>
        <v/>
      </c>
      <c r="V32" s="3" t="str">
        <f>IF($D32=Data!$F$5,'Basis voor begroting'!S32,"")</f>
        <v/>
      </c>
      <c r="W32" s="3" t="s">
        <v>73</v>
      </c>
    </row>
    <row r="33" spans="2:24" ht="29" x14ac:dyDescent="0.35">
      <c r="B33" s="1" t="s">
        <v>70</v>
      </c>
      <c r="C33" s="1" t="s">
        <v>71</v>
      </c>
      <c r="D33" s="1" t="s">
        <v>36</v>
      </c>
      <c r="E33" s="1" t="s">
        <v>20</v>
      </c>
      <c r="F33" s="2" t="s">
        <v>72</v>
      </c>
      <c r="G33" s="11">
        <v>5.95</v>
      </c>
      <c r="H33" s="1">
        <v>30</v>
      </c>
      <c r="I33" s="12">
        <v>1</v>
      </c>
      <c r="J33" s="3">
        <f t="shared" si="0"/>
        <v>178.5</v>
      </c>
      <c r="K33" s="3">
        <f t="shared" si="1"/>
        <v>178.5</v>
      </c>
      <c r="L33" s="3">
        <f>IF(AND($D33=Data!$F$4,$E33=Data!$G$6),'Basis voor begroting'!$K33,"")</f>
        <v>178.5</v>
      </c>
      <c r="M33" s="3" t="str">
        <f>IF(AND($D33=Data!$F$4,$E33=Data!$G$5),'Basis voor begroting'!$K33,"")</f>
        <v/>
      </c>
      <c r="N33" s="3" t="str">
        <f>IF($D33=Data!$F$5,'Basis voor begroting'!K33,"")</f>
        <v/>
      </c>
      <c r="O33" s="3" t="str">
        <f t="shared" si="2"/>
        <v/>
      </c>
      <c r="P33" s="3" t="str">
        <f>IF(AND($D33=Data!$F$4,$E33=Data!$G$6),'Basis voor begroting'!$O33,"")</f>
        <v/>
      </c>
      <c r="Q33" s="3" t="str">
        <f>IF(AND($D33=Data!$F$4,$E33=Data!$G$5),'Basis voor begroting'!$O33,"")</f>
        <v/>
      </c>
      <c r="R33" s="3" t="str">
        <f>IF($D33=Data!$F$5,'Basis voor begroting'!O33,"")</f>
        <v/>
      </c>
      <c r="S33" s="3" t="str">
        <f t="shared" si="3"/>
        <v/>
      </c>
      <c r="T33" s="3" t="str">
        <f>IF(AND($D33=Data!$F$4,$E33=Data!$G$6),'Basis voor begroting'!$S33,"")</f>
        <v/>
      </c>
      <c r="U33" s="3" t="str">
        <f>IF(AND($D33=Data!$F$4,$E33=Data!$G$5),'Basis voor begroting'!$S33,"")</f>
        <v/>
      </c>
      <c r="V33" s="3" t="str">
        <f>IF($D33=Data!$F$5,'Basis voor begroting'!S33,"")</f>
        <v/>
      </c>
      <c r="W33" s="3" t="s">
        <v>38</v>
      </c>
    </row>
    <row r="34" spans="2:24" x14ac:dyDescent="0.35">
      <c r="B34" s="1" t="s">
        <v>70</v>
      </c>
      <c r="C34" s="1" t="s">
        <v>71</v>
      </c>
      <c r="D34" s="1" t="s">
        <v>36</v>
      </c>
      <c r="E34" s="1" t="s">
        <v>20</v>
      </c>
      <c r="F34" s="2" t="s">
        <v>74</v>
      </c>
      <c r="G34" s="4">
        <v>1250</v>
      </c>
      <c r="H34" s="1">
        <v>1</v>
      </c>
      <c r="I34" s="12">
        <v>1</v>
      </c>
      <c r="J34" s="3">
        <f t="shared" si="0"/>
        <v>1250</v>
      </c>
      <c r="K34" s="3">
        <f t="shared" si="1"/>
        <v>1250</v>
      </c>
      <c r="L34" s="3">
        <f>IF(AND($D34=Data!$F$4,$E34=Data!$G$6),'Basis voor begroting'!$K34,"")</f>
        <v>1250</v>
      </c>
      <c r="M34" s="3" t="str">
        <f>IF(AND($D34=Data!$F$4,$E34=Data!$G$5),'Basis voor begroting'!$K34,"")</f>
        <v/>
      </c>
      <c r="N34" s="3" t="str">
        <f>IF($D34=Data!$F$5,'Basis voor begroting'!K34,"")</f>
        <v/>
      </c>
      <c r="O34" s="3" t="str">
        <f t="shared" si="2"/>
        <v/>
      </c>
      <c r="P34" s="3" t="str">
        <f>IF(AND($D34=Data!$F$4,$E34=Data!$G$6),'Basis voor begroting'!$O34,"")</f>
        <v/>
      </c>
      <c r="Q34" s="3" t="str">
        <f>IF(AND($D34=Data!$F$4,$E34=Data!$G$5),'Basis voor begroting'!$O34,"")</f>
        <v/>
      </c>
      <c r="R34" s="3" t="str">
        <f>IF($D34=Data!$F$5,'Basis voor begroting'!O34,"")</f>
        <v/>
      </c>
      <c r="S34" s="3" t="str">
        <f t="shared" si="3"/>
        <v/>
      </c>
      <c r="T34" s="3" t="str">
        <f>IF(AND($D34=Data!$F$4,$E34=Data!$G$6),'Basis voor begroting'!$S34,"")</f>
        <v/>
      </c>
      <c r="U34" s="3" t="str">
        <f>IF(AND($D34=Data!$F$4,$E34=Data!$G$5),'Basis voor begroting'!$S34,"")</f>
        <v/>
      </c>
      <c r="V34" s="3" t="str">
        <f>IF($D34=Data!$F$5,'Basis voor begroting'!S34,"")</f>
        <v/>
      </c>
      <c r="W34" s="3" t="s">
        <v>38</v>
      </c>
    </row>
    <row r="35" spans="2:24" x14ac:dyDescent="0.35">
      <c r="B35" s="1" t="s">
        <v>75</v>
      </c>
      <c r="C35" s="1" t="s">
        <v>71</v>
      </c>
      <c r="D35" s="1" t="s">
        <v>36</v>
      </c>
      <c r="E35" s="1" t="s">
        <v>20</v>
      </c>
      <c r="F35" s="2" t="s">
        <v>76</v>
      </c>
      <c r="G35" s="4">
        <v>299</v>
      </c>
      <c r="H35" s="1">
        <v>5</v>
      </c>
      <c r="I35" s="12">
        <v>1</v>
      </c>
      <c r="J35" s="3">
        <f t="shared" si="0"/>
        <v>1495</v>
      </c>
      <c r="K35" s="3">
        <f t="shared" si="1"/>
        <v>1495</v>
      </c>
      <c r="L35" s="3">
        <f>IF(AND($D35=Data!$F$4,$E35=Data!$G$6),'Basis voor begroting'!$K35,"")</f>
        <v>1495</v>
      </c>
      <c r="M35" s="3" t="str">
        <f>IF(AND($D35=Data!$F$4,$E35=Data!$G$5),'Basis voor begroting'!$K35,"")</f>
        <v/>
      </c>
      <c r="N35" s="3" t="str">
        <f>IF($D35=Data!$F$5,'Basis voor begroting'!K35,"")</f>
        <v/>
      </c>
      <c r="O35" s="3" t="str">
        <f t="shared" si="2"/>
        <v/>
      </c>
      <c r="P35" s="3" t="str">
        <f>IF(AND($D35=Data!$F$4,$E35=Data!$G$6),'Basis voor begroting'!$O35,"")</f>
        <v/>
      </c>
      <c r="Q35" s="3" t="str">
        <f>IF(AND($D35=Data!$F$4,$E35=Data!$G$5),'Basis voor begroting'!$O35,"")</f>
        <v/>
      </c>
      <c r="R35" s="3" t="str">
        <f>IF($D35=Data!$F$5,'Basis voor begroting'!O35,"")</f>
        <v/>
      </c>
      <c r="S35" s="3" t="str">
        <f t="shared" si="3"/>
        <v/>
      </c>
      <c r="T35" s="3" t="str">
        <f>IF(AND($D35=Data!$F$4,$E35=Data!$G$6),'Basis voor begroting'!$S35,"")</f>
        <v/>
      </c>
      <c r="U35" s="3" t="str">
        <f>IF(AND($D35=Data!$F$4,$E35=Data!$G$5),'Basis voor begroting'!$S35,"")</f>
        <v/>
      </c>
      <c r="V35" s="3" t="str">
        <f>IF($D35=Data!$F$5,'Basis voor begroting'!S35,"")</f>
        <v/>
      </c>
      <c r="W35" s="3" t="s">
        <v>73</v>
      </c>
    </row>
    <row r="36" spans="2:24" x14ac:dyDescent="0.35">
      <c r="B36" s="1" t="s">
        <v>77</v>
      </c>
      <c r="C36" s="1" t="s">
        <v>71</v>
      </c>
      <c r="D36" s="1" t="s">
        <v>36</v>
      </c>
      <c r="E36" s="1" t="s">
        <v>20</v>
      </c>
      <c r="F36" s="2" t="s">
        <v>78</v>
      </c>
      <c r="G36" s="4">
        <f>699*1.21</f>
        <v>845.79</v>
      </c>
      <c r="H36" s="1">
        <v>2</v>
      </c>
      <c r="I36" s="12">
        <v>1</v>
      </c>
      <c r="J36" s="3">
        <f t="shared" si="0"/>
        <v>1691.58</v>
      </c>
      <c r="K36" s="3">
        <f t="shared" si="1"/>
        <v>1691.58</v>
      </c>
      <c r="L36" s="3">
        <f>IF(AND($D36=Data!$F$4,$E36=Data!$G$6),'Basis voor begroting'!$K36,"")</f>
        <v>1691.58</v>
      </c>
      <c r="M36" s="3" t="str">
        <f>IF(AND($D36=Data!$F$4,$E36=Data!$G$5),'Basis voor begroting'!$K36,"")</f>
        <v/>
      </c>
      <c r="N36" s="3" t="str">
        <f>IF($D36=Data!$F$5,'Basis voor begroting'!K36,"")</f>
        <v/>
      </c>
      <c r="O36" s="3" t="str">
        <f t="shared" si="2"/>
        <v/>
      </c>
      <c r="P36" s="3" t="str">
        <f>IF(AND($D36=Data!$F$4,$E36=Data!$G$6),'Basis voor begroting'!$O36,"")</f>
        <v/>
      </c>
      <c r="Q36" s="3" t="str">
        <f>IF(AND($D36=Data!$F$4,$E36=Data!$G$5),'Basis voor begroting'!$O36,"")</f>
        <v/>
      </c>
      <c r="R36" s="3" t="str">
        <f>IF($D36=Data!$F$5,'Basis voor begroting'!O36,"")</f>
        <v/>
      </c>
      <c r="S36" s="3" t="str">
        <f t="shared" si="3"/>
        <v/>
      </c>
      <c r="T36" s="3" t="str">
        <f>IF(AND($D36=Data!$F$4,$E36=Data!$G$6),'Basis voor begroting'!$S36,"")</f>
        <v/>
      </c>
      <c r="U36" s="3" t="str">
        <f>IF(AND($D36=Data!$F$4,$E36=Data!$G$5),'Basis voor begroting'!$S36,"")</f>
        <v/>
      </c>
      <c r="V36" s="3" t="str">
        <f>IF($D36=Data!$F$5,'Basis voor begroting'!S36,"")</f>
        <v/>
      </c>
      <c r="W36" s="3" t="s">
        <v>38</v>
      </c>
    </row>
    <row r="37" spans="2:24" x14ac:dyDescent="0.35">
      <c r="B37" s="1" t="s">
        <v>79</v>
      </c>
      <c r="C37" s="1" t="s">
        <v>71</v>
      </c>
      <c r="D37" s="1" t="s">
        <v>36</v>
      </c>
      <c r="E37" s="1" t="s">
        <v>20</v>
      </c>
      <c r="F37" s="2" t="s">
        <v>80</v>
      </c>
      <c r="G37" s="4">
        <f>2999*1.21</f>
        <v>3628.79</v>
      </c>
      <c r="H37" s="1">
        <v>1</v>
      </c>
      <c r="I37" s="12">
        <v>1</v>
      </c>
      <c r="J37" s="3">
        <f t="shared" si="0"/>
        <v>3628.79</v>
      </c>
      <c r="K37" s="3">
        <f t="shared" si="1"/>
        <v>3628.79</v>
      </c>
      <c r="L37" s="3">
        <f>IF(AND($D37=Data!$F$4,$E37=Data!$G$6),'Basis voor begroting'!$K37,"")</f>
        <v>3628.79</v>
      </c>
      <c r="M37" s="3" t="str">
        <f>IF(AND($D37=Data!$F$4,$E37=Data!$G$5),'Basis voor begroting'!$K37,"")</f>
        <v/>
      </c>
      <c r="N37" s="3" t="str">
        <f>IF($D37=Data!$F$5,'Basis voor begroting'!K37,"")</f>
        <v/>
      </c>
      <c r="O37" s="3" t="str">
        <f t="shared" si="2"/>
        <v/>
      </c>
      <c r="P37" s="3" t="str">
        <f>IF(AND($D37=Data!$F$4,$E37=Data!$G$6),'Basis voor begroting'!$O37,"")</f>
        <v/>
      </c>
      <c r="Q37" s="3" t="str">
        <f>IF(AND($D37=Data!$F$4,$E37=Data!$G$5),'Basis voor begroting'!$O37,"")</f>
        <v/>
      </c>
      <c r="R37" s="3" t="str">
        <f>IF($D37=Data!$F$5,'Basis voor begroting'!O37,"")</f>
        <v/>
      </c>
      <c r="S37" s="3" t="str">
        <f t="shared" si="3"/>
        <v/>
      </c>
      <c r="T37" s="3" t="str">
        <f>IF(AND($D37=Data!$F$4,$E37=Data!$G$6),'Basis voor begroting'!$S37,"")</f>
        <v/>
      </c>
      <c r="U37" s="3" t="str">
        <f>IF(AND($D37=Data!$F$4,$E37=Data!$G$5),'Basis voor begroting'!$S37,"")</f>
        <v/>
      </c>
      <c r="V37" s="3" t="str">
        <f>IF($D37=Data!$F$5,'Basis voor begroting'!S37,"")</f>
        <v/>
      </c>
      <c r="W37" s="3" t="s">
        <v>38</v>
      </c>
    </row>
    <row r="38" spans="2:24" x14ac:dyDescent="0.35">
      <c r="B38" s="1" t="s">
        <v>48</v>
      </c>
      <c r="C38" s="1" t="s">
        <v>81</v>
      </c>
      <c r="D38" s="1" t="s">
        <v>36</v>
      </c>
      <c r="E38" s="1" t="s">
        <v>20</v>
      </c>
      <c r="F38" s="2" t="s">
        <v>48</v>
      </c>
      <c r="G38" s="4">
        <v>8000</v>
      </c>
      <c r="H38" s="1">
        <v>1</v>
      </c>
      <c r="J38" s="3">
        <f t="shared" si="0"/>
        <v>8000</v>
      </c>
      <c r="K38" s="3" t="str">
        <f t="shared" si="1"/>
        <v/>
      </c>
      <c r="L38" s="3" t="str">
        <f>IF(AND($D38=Data!$F$4,$E38=Data!$G$6),'Basis voor begroting'!$K38,"")</f>
        <v/>
      </c>
      <c r="M38" s="3" t="str">
        <f>IF(AND($D38=Data!$F$4,$E38=Data!$G$5),'Basis voor begroting'!$K38,"")</f>
        <v/>
      </c>
      <c r="N38" s="3" t="str">
        <f>IF($D38=Data!$F$5,'Basis voor begroting'!K38,"")</f>
        <v/>
      </c>
      <c r="O38" s="3" t="str">
        <f t="shared" si="2"/>
        <v/>
      </c>
      <c r="P38" s="3" t="str">
        <f>IF(AND($D38=Data!$F$4,$E38=Data!$G$6),'Basis voor begroting'!$O38,"")</f>
        <v/>
      </c>
      <c r="Q38" s="3" t="str">
        <f>IF(AND($D38=Data!$F$4,$E38=Data!$G$5),'Basis voor begroting'!$O38,"")</f>
        <v/>
      </c>
      <c r="R38" s="3" t="str">
        <f>IF($D38=Data!$F$5,'Basis voor begroting'!O38,"")</f>
        <v/>
      </c>
      <c r="S38" s="3" t="str">
        <f t="shared" si="3"/>
        <v/>
      </c>
      <c r="T38" s="3" t="str">
        <f>IF(AND($D38=Data!$F$4,$E38=Data!$G$6),'Basis voor begroting'!$S38,"")</f>
        <v/>
      </c>
      <c r="U38" s="3" t="str">
        <f>IF(AND($D38=Data!$F$4,$E38=Data!$G$5),'Basis voor begroting'!$S38,"")</f>
        <v/>
      </c>
      <c r="V38" s="3" t="str">
        <f>IF($D38=Data!$F$5,'Basis voor begroting'!S38,"")</f>
        <v/>
      </c>
      <c r="W38" s="3" t="s">
        <v>38</v>
      </c>
    </row>
    <row r="39" spans="2:24" x14ac:dyDescent="0.35">
      <c r="B39" s="1" t="s">
        <v>48</v>
      </c>
      <c r="C39" s="1" t="s">
        <v>81</v>
      </c>
      <c r="D39" s="1" t="s">
        <v>36</v>
      </c>
      <c r="E39" s="1" t="s">
        <v>20</v>
      </c>
      <c r="F39" s="2" t="s">
        <v>48</v>
      </c>
      <c r="G39" s="4">
        <v>8000</v>
      </c>
      <c r="H39" s="1">
        <v>1</v>
      </c>
      <c r="J39" s="3">
        <f t="shared" si="0"/>
        <v>8000</v>
      </c>
      <c r="K39" s="3" t="str">
        <f t="shared" si="1"/>
        <v/>
      </c>
      <c r="L39" s="3" t="str">
        <f>IF(AND($D39=Data!$F$4,$E39=Data!$G$6),'Basis voor begroting'!$K39,"")</f>
        <v/>
      </c>
      <c r="M39" s="3" t="str">
        <f>IF(AND($D39=Data!$F$4,$E39=Data!$G$5),'Basis voor begroting'!$K39,"")</f>
        <v/>
      </c>
      <c r="N39" s="3" t="str">
        <f>IF($D39=Data!$F$5,'Basis voor begroting'!K39,"")</f>
        <v/>
      </c>
      <c r="O39" s="3" t="str">
        <f t="shared" si="2"/>
        <v/>
      </c>
      <c r="P39" s="3" t="str">
        <f>IF(AND($D39=Data!$F$4,$E39=Data!$G$6),'Basis voor begroting'!$O39,"")</f>
        <v/>
      </c>
      <c r="Q39" s="3" t="str">
        <f>IF(AND($D39=Data!$F$4,$E39=Data!$G$5),'Basis voor begroting'!$O39,"")</f>
        <v/>
      </c>
      <c r="R39" s="3" t="str">
        <f>IF($D39=Data!$F$5,'Basis voor begroting'!O39,"")</f>
        <v/>
      </c>
      <c r="S39" s="3" t="str">
        <f t="shared" si="3"/>
        <v/>
      </c>
      <c r="T39" s="3" t="str">
        <f>IF(AND($D39=Data!$F$4,$E39=Data!$G$6),'Basis voor begroting'!$S39,"")</f>
        <v/>
      </c>
      <c r="U39" s="3" t="str">
        <f>IF(AND($D39=Data!$F$4,$E39=Data!$G$5),'Basis voor begroting'!$S39,"")</f>
        <v/>
      </c>
      <c r="V39" s="3" t="str">
        <f>IF($D39=Data!$F$5,'Basis voor begroting'!S39,"")</f>
        <v/>
      </c>
      <c r="W39" s="3" t="s">
        <v>38</v>
      </c>
    </row>
    <row r="40" spans="2:24" x14ac:dyDescent="0.35">
      <c r="B40" s="1" t="s">
        <v>82</v>
      </c>
      <c r="C40" s="1" t="s">
        <v>21</v>
      </c>
      <c r="D40" s="1" t="s">
        <v>36</v>
      </c>
      <c r="E40" s="1" t="s">
        <v>20</v>
      </c>
      <c r="F40" s="2" t="s">
        <v>48</v>
      </c>
      <c r="G40" s="4">
        <v>10000</v>
      </c>
      <c r="H40" s="1">
        <v>1</v>
      </c>
      <c r="J40" s="3">
        <f t="shared" si="0"/>
        <v>10000</v>
      </c>
      <c r="K40" s="3" t="str">
        <f t="shared" si="1"/>
        <v/>
      </c>
      <c r="L40" s="3" t="str">
        <f>IF(AND($D40=Data!$F$4,$E40=Data!$G$6),'Basis voor begroting'!$K40,"")</f>
        <v/>
      </c>
      <c r="M40" s="3" t="str">
        <f>IF(AND($D40=Data!$F$4,$E40=Data!$G$5),'Basis voor begroting'!$K40,"")</f>
        <v/>
      </c>
      <c r="N40" s="3" t="str">
        <f>IF($D40=Data!$F$5,'Basis voor begroting'!K40,"")</f>
        <v/>
      </c>
      <c r="O40" s="3" t="str">
        <f t="shared" si="2"/>
        <v/>
      </c>
      <c r="P40" s="3" t="str">
        <f>IF(AND($D40=Data!$F$4,$E40=Data!$G$6),'Basis voor begroting'!$O40,"")</f>
        <v/>
      </c>
      <c r="Q40" s="3" t="str">
        <f>IF(AND($D40=Data!$F$4,$E40=Data!$G$5),'Basis voor begroting'!$O40,"")</f>
        <v/>
      </c>
      <c r="R40" s="3" t="str">
        <f>IF($D40=Data!$F$5,'Basis voor begroting'!O40,"")</f>
        <v/>
      </c>
      <c r="S40" s="3" t="str">
        <f t="shared" si="3"/>
        <v/>
      </c>
      <c r="T40" s="3" t="str">
        <f>IF(AND($D40=Data!$F$4,$E40=Data!$G$6),'Basis voor begroting'!$S40,"")</f>
        <v/>
      </c>
      <c r="U40" s="3" t="str">
        <f>IF(AND($D40=Data!$F$4,$E40=Data!$G$5),'Basis voor begroting'!$S40,"")</f>
        <v/>
      </c>
      <c r="V40" s="3" t="str">
        <f>IF($D40=Data!$F$5,'Basis voor begroting'!S40,"")</f>
        <v/>
      </c>
      <c r="W40" s="3" t="s">
        <v>38</v>
      </c>
    </row>
    <row r="41" spans="2:24" x14ac:dyDescent="0.35">
      <c r="B41" s="1" t="s">
        <v>83</v>
      </c>
      <c r="C41" s="1" t="s">
        <v>62</v>
      </c>
      <c r="D41" s="1" t="s">
        <v>36</v>
      </c>
      <c r="E41" s="1" t="s">
        <v>20</v>
      </c>
      <c r="F41" s="9" t="s">
        <v>83</v>
      </c>
      <c r="G41" s="4">
        <v>3302.09</v>
      </c>
      <c r="H41" s="1">
        <v>1</v>
      </c>
      <c r="J41" s="3">
        <f t="shared" si="0"/>
        <v>3302.09</v>
      </c>
      <c r="K41" s="3" t="str">
        <f t="shared" si="1"/>
        <v/>
      </c>
      <c r="L41" s="3" t="str">
        <f>IF(AND($D41=Data!$F$4,$E41=Data!$G$6),'Basis voor begroting'!$K41,"")</f>
        <v/>
      </c>
      <c r="M41" s="3" t="str">
        <f>IF(AND($D41=Data!$F$4,$E41=Data!$G$5),'Basis voor begroting'!$K41,"")</f>
        <v/>
      </c>
      <c r="N41" s="3" t="str">
        <f>IF($D41=Data!$F$5,'Basis voor begroting'!K41,"")</f>
        <v/>
      </c>
      <c r="O41" s="3" t="str">
        <f t="shared" si="2"/>
        <v/>
      </c>
      <c r="P41" s="3" t="str">
        <f>IF(AND($D41=Data!$F$4,$E41=Data!$G$6),'Basis voor begroting'!$O41,"")</f>
        <v/>
      </c>
      <c r="Q41" s="3" t="str">
        <f>IF(AND($D41=Data!$F$4,$E41=Data!$G$5),'Basis voor begroting'!$O41,"")</f>
        <v/>
      </c>
      <c r="R41" s="3" t="str">
        <f>IF($D41=Data!$F$5,'Basis voor begroting'!O41,"")</f>
        <v/>
      </c>
      <c r="S41" s="3" t="str">
        <f t="shared" si="3"/>
        <v/>
      </c>
      <c r="T41" s="3" t="str">
        <f>IF(AND($D41=Data!$F$4,$E41=Data!$G$6),'Basis voor begroting'!$S41,"")</f>
        <v/>
      </c>
      <c r="U41" s="3" t="str">
        <f>IF(AND($D41=Data!$F$4,$E41=Data!$G$5),'Basis voor begroting'!$S41,"")</f>
        <v/>
      </c>
      <c r="V41" s="3" t="str">
        <f>IF($D41=Data!$F$5,'Basis voor begroting'!S41,"")</f>
        <v/>
      </c>
      <c r="W41" s="3" t="s">
        <v>38</v>
      </c>
    </row>
    <row r="42" spans="2:24" x14ac:dyDescent="0.35">
      <c r="B42" s="1" t="s">
        <v>84</v>
      </c>
      <c r="C42" s="1" t="s">
        <v>62</v>
      </c>
      <c r="D42" s="1" t="s">
        <v>16</v>
      </c>
      <c r="E42" s="1" t="s">
        <v>85</v>
      </c>
      <c r="F42" s="9" t="s">
        <v>86</v>
      </c>
      <c r="G42" s="4">
        <v>1027.29</v>
      </c>
      <c r="H42" s="1">
        <v>10</v>
      </c>
      <c r="I42" s="12">
        <v>1</v>
      </c>
      <c r="J42" s="3">
        <f t="shared" si="0"/>
        <v>10272.9</v>
      </c>
      <c r="K42" s="3">
        <f t="shared" si="1"/>
        <v>10272.9</v>
      </c>
      <c r="L42" s="3" t="str">
        <f>IF(AND($D42=Data!$F$4,$E42=Data!$G$6),'Basis voor begroting'!$K42,"")</f>
        <v/>
      </c>
      <c r="M42" s="3" t="str">
        <f>IF(AND($D42=Data!$F$4,$E42=Data!$G$5),'Basis voor begroting'!$K42,"")</f>
        <v/>
      </c>
      <c r="N42" s="3">
        <f>IF($D42=Data!$F$5,'Basis voor begroting'!K42,"")</f>
        <v>10272.9</v>
      </c>
      <c r="O42" s="3" t="str">
        <f t="shared" si="2"/>
        <v/>
      </c>
      <c r="P42" s="3" t="str">
        <f>IF(AND($D42=Data!$F$4,$E42=Data!$G$6),'Basis voor begroting'!$O42,"")</f>
        <v/>
      </c>
      <c r="Q42" s="3" t="str">
        <f>IF(AND($D42=Data!$F$4,$E42=Data!$G$5),'Basis voor begroting'!$O42,"")</f>
        <v/>
      </c>
      <c r="R42" s="3" t="str">
        <f>IF($D42=Data!$F$5,'Basis voor begroting'!O42,"")</f>
        <v/>
      </c>
      <c r="S42" s="3" t="str">
        <f t="shared" si="3"/>
        <v/>
      </c>
      <c r="T42" s="3" t="str">
        <f>IF(AND($D42=Data!$F$4,$E42=Data!$G$6),'Basis voor begroting'!$S42,"")</f>
        <v/>
      </c>
      <c r="U42" s="3" t="str">
        <f>IF(AND($D42=Data!$F$4,$E42=Data!$G$5),'Basis voor begroting'!$S42,"")</f>
        <v/>
      </c>
      <c r="V42" s="3" t="str">
        <f>IF($D42=Data!$F$5,'Basis voor begroting'!S42,"")</f>
        <v/>
      </c>
      <c r="W42" s="3" t="s">
        <v>38</v>
      </c>
      <c r="X42" s="1" t="s">
        <v>87</v>
      </c>
    </row>
    <row r="43" spans="2:24" x14ac:dyDescent="0.35">
      <c r="B43" s="1" t="s">
        <v>84</v>
      </c>
      <c r="C43" s="1" t="s">
        <v>62</v>
      </c>
      <c r="D43" s="1" t="s">
        <v>16</v>
      </c>
      <c r="E43" s="1" t="s">
        <v>85</v>
      </c>
      <c r="F43" s="9" t="s">
        <v>88</v>
      </c>
      <c r="G43" s="4">
        <v>1027.29</v>
      </c>
      <c r="H43" s="1">
        <v>8</v>
      </c>
      <c r="I43" s="12">
        <v>1</v>
      </c>
      <c r="J43" s="3">
        <f t="shared" si="0"/>
        <v>8218.32</v>
      </c>
      <c r="K43" s="3">
        <f t="shared" si="1"/>
        <v>8218.32</v>
      </c>
      <c r="L43" s="3" t="str">
        <f>IF(AND($D43=Data!$F$4,$E43=Data!$G$6),'Basis voor begroting'!$K43,"")</f>
        <v/>
      </c>
      <c r="M43" s="3" t="str">
        <f>IF(AND($D43=Data!$F$4,$E43=Data!$G$5),'Basis voor begroting'!$K43,"")</f>
        <v/>
      </c>
      <c r="N43" s="3">
        <f>IF($D43=Data!$F$5,'Basis voor begroting'!K43,"")</f>
        <v>8218.32</v>
      </c>
      <c r="O43" s="3" t="str">
        <f t="shared" si="2"/>
        <v/>
      </c>
      <c r="P43" s="3" t="str">
        <f>IF(AND($D43=Data!$F$4,$E43=Data!$G$6),'Basis voor begroting'!$O43,"")</f>
        <v/>
      </c>
      <c r="Q43" s="3" t="str">
        <f>IF(AND($D43=Data!$F$4,$E43=Data!$G$5),'Basis voor begroting'!$O43,"")</f>
        <v/>
      </c>
      <c r="R43" s="3" t="str">
        <f>IF($D43=Data!$F$5,'Basis voor begroting'!O43,"")</f>
        <v/>
      </c>
      <c r="S43" s="3" t="str">
        <f t="shared" si="3"/>
        <v/>
      </c>
      <c r="T43" s="3" t="str">
        <f>IF(AND($D43=Data!$F$4,$E43=Data!$G$6),'Basis voor begroting'!$S43,"")</f>
        <v/>
      </c>
      <c r="U43" s="3" t="str">
        <f>IF(AND($D43=Data!$F$4,$E43=Data!$G$5),'Basis voor begroting'!$S43,"")</f>
        <v/>
      </c>
      <c r="V43" s="3" t="str">
        <f>IF($D43=Data!$F$5,'Basis voor begroting'!S43,"")</f>
        <v/>
      </c>
      <c r="W43" s="3" t="s">
        <v>38</v>
      </c>
      <c r="X43" s="1" t="s">
        <v>89</v>
      </c>
    </row>
    <row r="44" spans="2:24" x14ac:dyDescent="0.35">
      <c r="B44" s="1" t="s">
        <v>84</v>
      </c>
      <c r="C44" s="1" t="s">
        <v>62</v>
      </c>
      <c r="D44" s="1" t="s">
        <v>16</v>
      </c>
      <c r="E44" s="1" t="s">
        <v>85</v>
      </c>
      <c r="F44" s="9" t="s">
        <v>7</v>
      </c>
      <c r="G44" s="4">
        <v>2612.39</v>
      </c>
      <c r="H44" s="1">
        <v>1</v>
      </c>
      <c r="J44" s="3">
        <f t="shared" si="0"/>
        <v>2612.39</v>
      </c>
      <c r="K44" s="3" t="str">
        <f t="shared" si="1"/>
        <v/>
      </c>
      <c r="L44" s="3" t="str">
        <f>IF(AND($D44=Data!$F$4,$E44=Data!$G$6),'Basis voor begroting'!$K44,"")</f>
        <v/>
      </c>
      <c r="M44" s="3" t="str">
        <f>IF(AND($D44=Data!$F$4,$E44=Data!$G$5),'Basis voor begroting'!$K44,"")</f>
        <v/>
      </c>
      <c r="N44" s="3" t="str">
        <f>IF($D44=Data!$F$5,'Basis voor begroting'!K44,"")</f>
        <v/>
      </c>
      <c r="O44" s="3" t="str">
        <f t="shared" si="2"/>
        <v/>
      </c>
      <c r="P44" s="3" t="str">
        <f>IF(AND($D44=Data!$F$4,$E44=Data!$G$6),'Basis voor begroting'!$O44,"")</f>
        <v/>
      </c>
      <c r="Q44" s="3" t="str">
        <f>IF(AND($D44=Data!$F$4,$E44=Data!$G$5),'Basis voor begroting'!$O44,"")</f>
        <v/>
      </c>
      <c r="R44" s="3" t="str">
        <f>IF($D44=Data!$F$5,'Basis voor begroting'!O44,"")</f>
        <v/>
      </c>
      <c r="S44" s="3" t="str">
        <f t="shared" si="3"/>
        <v/>
      </c>
      <c r="T44" s="3" t="str">
        <f>IF(AND($D44=Data!$F$4,$E44=Data!$G$6),'Basis voor begroting'!$S44,"")</f>
        <v/>
      </c>
      <c r="U44" s="3" t="str">
        <f>IF(AND($D44=Data!$F$4,$E44=Data!$G$5),'Basis voor begroting'!$S44,"")</f>
        <v/>
      </c>
      <c r="V44" s="3" t="str">
        <f>IF($D44=Data!$F$5,'Basis voor begroting'!S44,"")</f>
        <v/>
      </c>
      <c r="W44" s="3" t="s">
        <v>38</v>
      </c>
    </row>
    <row r="45" spans="2:24" x14ac:dyDescent="0.35">
      <c r="B45" s="1" t="s">
        <v>90</v>
      </c>
      <c r="C45" s="1" t="s">
        <v>62</v>
      </c>
      <c r="D45" s="1" t="s">
        <v>16</v>
      </c>
      <c r="E45" s="1" t="s">
        <v>85</v>
      </c>
      <c r="F45" s="9" t="s">
        <v>91</v>
      </c>
      <c r="G45" s="4">
        <v>676.39</v>
      </c>
      <c r="H45" s="1">
        <v>7</v>
      </c>
      <c r="I45" s="12">
        <v>1</v>
      </c>
      <c r="J45" s="3">
        <f t="shared" si="0"/>
        <v>4734.7299999999996</v>
      </c>
      <c r="K45" s="3">
        <f t="shared" si="1"/>
        <v>4734.7299999999996</v>
      </c>
      <c r="L45" s="3" t="str">
        <f>IF(AND($D45=Data!$F$4,$E45=Data!$G$6),'Basis voor begroting'!$K45,"")</f>
        <v/>
      </c>
      <c r="M45" s="3" t="str">
        <f>IF(AND($D45=Data!$F$4,$E45=Data!$G$5),'Basis voor begroting'!$K45,"")</f>
        <v/>
      </c>
      <c r="N45" s="3">
        <f>IF($D45=Data!$F$5,'Basis voor begroting'!K45,"")</f>
        <v>4734.7299999999996</v>
      </c>
      <c r="O45" s="3" t="str">
        <f t="shared" si="2"/>
        <v/>
      </c>
      <c r="P45" s="3" t="str">
        <f>IF(AND($D45=Data!$F$4,$E45=Data!$G$6),'Basis voor begroting'!$O45,"")</f>
        <v/>
      </c>
      <c r="Q45" s="3" t="str">
        <f>IF(AND($D45=Data!$F$4,$E45=Data!$G$5),'Basis voor begroting'!$O45,"")</f>
        <v/>
      </c>
      <c r="R45" s="3" t="str">
        <f>IF($D45=Data!$F$5,'Basis voor begroting'!O45,"")</f>
        <v/>
      </c>
      <c r="S45" s="3" t="str">
        <f t="shared" si="3"/>
        <v/>
      </c>
      <c r="T45" s="3" t="str">
        <f>IF(AND($D45=Data!$F$4,$E45=Data!$G$6),'Basis voor begroting'!$S45,"")</f>
        <v/>
      </c>
      <c r="U45" s="3" t="str">
        <f>IF(AND($D45=Data!$F$4,$E45=Data!$G$5),'Basis voor begroting'!$S45,"")</f>
        <v/>
      </c>
      <c r="V45" s="3" t="str">
        <f>IF($D45=Data!$F$5,'Basis voor begroting'!S45,"")</f>
        <v/>
      </c>
      <c r="W45" s="3" t="s">
        <v>38</v>
      </c>
    </row>
    <row r="46" spans="2:24" x14ac:dyDescent="0.35">
      <c r="B46" s="1" t="s">
        <v>84</v>
      </c>
      <c r="C46" s="1" t="s">
        <v>35</v>
      </c>
      <c r="D46" s="1" t="s">
        <v>16</v>
      </c>
      <c r="E46" s="1" t="s">
        <v>85</v>
      </c>
      <c r="F46" s="9" t="s">
        <v>92</v>
      </c>
      <c r="G46" s="4">
        <v>865.15</v>
      </c>
      <c r="H46" s="1">
        <v>1</v>
      </c>
      <c r="J46" s="3">
        <f t="shared" si="0"/>
        <v>865.15</v>
      </c>
      <c r="K46" s="3" t="str">
        <f t="shared" si="1"/>
        <v/>
      </c>
      <c r="L46" s="3" t="str">
        <f>IF(AND($D46=Data!$F$4,$E46=Data!$G$6),'Basis voor begroting'!$K46,"")</f>
        <v/>
      </c>
      <c r="M46" s="3" t="str">
        <f>IF(AND($D46=Data!$F$4,$E46=Data!$G$5),'Basis voor begroting'!$K46,"")</f>
        <v/>
      </c>
      <c r="N46" s="3" t="str">
        <f>IF($D46=Data!$F$5,'Basis voor begroting'!K46,"")</f>
        <v/>
      </c>
      <c r="O46" s="3" t="str">
        <f t="shared" si="2"/>
        <v/>
      </c>
      <c r="P46" s="3" t="str">
        <f>IF(AND($D46=Data!$F$4,$E46=Data!$G$6),'Basis voor begroting'!$O46,"")</f>
        <v/>
      </c>
      <c r="Q46" s="3" t="str">
        <f>IF(AND($D46=Data!$F$4,$E46=Data!$G$5),'Basis voor begroting'!$O46,"")</f>
        <v/>
      </c>
      <c r="R46" s="3" t="str">
        <f>IF($D46=Data!$F$5,'Basis voor begroting'!O46,"")</f>
        <v/>
      </c>
      <c r="S46" s="3" t="str">
        <f t="shared" si="3"/>
        <v/>
      </c>
      <c r="T46" s="3" t="str">
        <f>IF(AND($D46=Data!$F$4,$E46=Data!$G$6),'Basis voor begroting'!$S46,"")</f>
        <v/>
      </c>
      <c r="U46" s="3" t="str">
        <f>IF(AND($D46=Data!$F$4,$E46=Data!$G$5),'Basis voor begroting'!$S46,"")</f>
        <v/>
      </c>
      <c r="V46" s="3" t="str">
        <f>IF($D46=Data!$F$5,'Basis voor begroting'!S46,"")</f>
        <v/>
      </c>
      <c r="W46" s="3" t="s">
        <v>38</v>
      </c>
    </row>
    <row r="47" spans="2:24" x14ac:dyDescent="0.35">
      <c r="B47" s="1" t="s">
        <v>84</v>
      </c>
      <c r="C47" s="1" t="s">
        <v>35</v>
      </c>
      <c r="D47" s="1" t="s">
        <v>16</v>
      </c>
      <c r="E47" s="1" t="s">
        <v>85</v>
      </c>
      <c r="F47" s="9" t="s">
        <v>93</v>
      </c>
      <c r="G47" s="4">
        <v>603.79</v>
      </c>
      <c r="H47" s="1">
        <v>1</v>
      </c>
      <c r="J47" s="3">
        <f t="shared" si="0"/>
        <v>603.79</v>
      </c>
      <c r="K47" s="3" t="str">
        <f t="shared" si="1"/>
        <v/>
      </c>
      <c r="L47" s="3" t="str">
        <f>IF(AND($D47=Data!$F$4,$E47=Data!$G$6),'Basis voor begroting'!$K47,"")</f>
        <v/>
      </c>
      <c r="M47" s="3" t="str">
        <f>IF(AND($D47=Data!$F$4,$E47=Data!$G$5),'Basis voor begroting'!$K47,"")</f>
        <v/>
      </c>
      <c r="N47" s="3" t="str">
        <f>IF($D47=Data!$F$5,'Basis voor begroting'!K47,"")</f>
        <v/>
      </c>
      <c r="O47" s="3" t="str">
        <f t="shared" si="2"/>
        <v/>
      </c>
      <c r="P47" s="3" t="str">
        <f>IF(AND($D47=Data!$F$4,$E47=Data!$G$6),'Basis voor begroting'!$O47,"")</f>
        <v/>
      </c>
      <c r="Q47" s="3" t="str">
        <f>IF(AND($D47=Data!$F$4,$E47=Data!$G$5),'Basis voor begroting'!$O47,"")</f>
        <v/>
      </c>
      <c r="R47" s="3" t="str">
        <f>IF($D47=Data!$F$5,'Basis voor begroting'!O47,"")</f>
        <v/>
      </c>
      <c r="S47" s="3" t="str">
        <f t="shared" si="3"/>
        <v/>
      </c>
      <c r="T47" s="3" t="str">
        <f>IF(AND($D47=Data!$F$4,$E47=Data!$G$6),'Basis voor begroting'!$S47,"")</f>
        <v/>
      </c>
      <c r="U47" s="3" t="str">
        <f>IF(AND($D47=Data!$F$4,$E47=Data!$G$5),'Basis voor begroting'!$S47,"")</f>
        <v/>
      </c>
      <c r="V47" s="3" t="str">
        <f>IF($D47=Data!$F$5,'Basis voor begroting'!S47,"")</f>
        <v/>
      </c>
      <c r="W47" s="3" t="s">
        <v>38</v>
      </c>
    </row>
    <row r="48" spans="2:24" x14ac:dyDescent="0.35">
      <c r="B48" s="1" t="s">
        <v>94</v>
      </c>
      <c r="C48" s="1" t="s">
        <v>62</v>
      </c>
      <c r="D48" s="1" t="s">
        <v>16</v>
      </c>
      <c r="E48" s="1" t="s">
        <v>85</v>
      </c>
      <c r="F48" s="9" t="s">
        <v>95</v>
      </c>
      <c r="G48" s="4"/>
      <c r="J48" s="3">
        <f t="shared" si="0"/>
        <v>0</v>
      </c>
      <c r="K48" s="3" t="str">
        <f t="shared" si="1"/>
        <v/>
      </c>
      <c r="L48" s="3" t="str">
        <f>IF(AND($D48=Data!$F$4,$E48=Data!$G$6),'Basis voor begroting'!$K48,"")</f>
        <v/>
      </c>
      <c r="M48" s="3" t="str">
        <f>IF(AND($D48=Data!$F$4,$E48=Data!$G$5),'Basis voor begroting'!$K48,"")</f>
        <v/>
      </c>
      <c r="N48" s="3" t="str">
        <f>IF($D48=Data!$F$5,'Basis voor begroting'!K48,"")</f>
        <v/>
      </c>
      <c r="O48" s="3" t="str">
        <f t="shared" si="2"/>
        <v/>
      </c>
      <c r="P48" s="3" t="str">
        <f>IF(AND($D48=Data!$F$4,$E48=Data!$G$6),'Basis voor begroting'!$O48,"")</f>
        <v/>
      </c>
      <c r="Q48" s="3" t="str">
        <f>IF(AND($D48=Data!$F$4,$E48=Data!$G$5),'Basis voor begroting'!$O48,"")</f>
        <v/>
      </c>
      <c r="R48" s="3" t="str">
        <f>IF($D48=Data!$F$5,'Basis voor begroting'!O48,"")</f>
        <v/>
      </c>
      <c r="S48" s="3" t="str">
        <f t="shared" si="3"/>
        <v/>
      </c>
      <c r="T48" s="3" t="str">
        <f>IF(AND($D48=Data!$F$4,$E48=Data!$G$6),'Basis voor begroting'!$S48,"")</f>
        <v/>
      </c>
      <c r="U48" s="3" t="str">
        <f>IF(AND($D48=Data!$F$4,$E48=Data!$G$5),'Basis voor begroting'!$S48,"")</f>
        <v/>
      </c>
      <c r="V48" s="3" t="str">
        <f>IF($D48=Data!$F$5,'Basis voor begroting'!S48,"")</f>
        <v/>
      </c>
      <c r="W48" s="3" t="s">
        <v>38</v>
      </c>
    </row>
    <row r="49" spans="2:23" x14ac:dyDescent="0.35">
      <c r="B49" s="1" t="s">
        <v>96</v>
      </c>
      <c r="C49" s="1" t="s">
        <v>62</v>
      </c>
      <c r="D49" s="1" t="s">
        <v>16</v>
      </c>
      <c r="E49" s="1" t="s">
        <v>85</v>
      </c>
      <c r="F49" s="9" t="s">
        <v>97</v>
      </c>
      <c r="G49" s="4">
        <v>490.05</v>
      </c>
      <c r="H49" s="1">
        <v>1</v>
      </c>
      <c r="I49" s="12">
        <v>1</v>
      </c>
      <c r="J49" s="3">
        <f t="shared" si="0"/>
        <v>490.05</v>
      </c>
      <c r="K49" s="3">
        <f t="shared" si="1"/>
        <v>490.05</v>
      </c>
      <c r="L49" s="3" t="str">
        <f>IF(AND($D49=Data!$F$4,$E49=Data!$G$6),'Basis voor begroting'!$K49,"")</f>
        <v/>
      </c>
      <c r="M49" s="3" t="str">
        <f>IF(AND($D49=Data!$F$4,$E49=Data!$G$5),'Basis voor begroting'!$K49,"")</f>
        <v/>
      </c>
      <c r="N49" s="3">
        <f>IF($D49=Data!$F$5,'Basis voor begroting'!K49,"")</f>
        <v>490.05</v>
      </c>
      <c r="O49" s="3" t="str">
        <f t="shared" si="2"/>
        <v/>
      </c>
      <c r="P49" s="3" t="str">
        <f>IF(AND($D49=Data!$F$4,$E49=Data!$G$6),'Basis voor begroting'!$O49,"")</f>
        <v/>
      </c>
      <c r="Q49" s="3" t="str">
        <f>IF(AND($D49=Data!$F$4,$E49=Data!$G$5),'Basis voor begroting'!$O49,"")</f>
        <v/>
      </c>
      <c r="R49" s="3" t="str">
        <f>IF($D49=Data!$F$5,'Basis voor begroting'!O49,"")</f>
        <v/>
      </c>
      <c r="S49" s="3" t="str">
        <f t="shared" si="3"/>
        <v/>
      </c>
      <c r="T49" s="3" t="str">
        <f>IF(AND($D49=Data!$F$4,$E49=Data!$G$6),'Basis voor begroting'!$S49,"")</f>
        <v/>
      </c>
      <c r="U49" s="3" t="str">
        <f>IF(AND($D49=Data!$F$4,$E49=Data!$G$5),'Basis voor begroting'!$S49,"")</f>
        <v/>
      </c>
      <c r="V49" s="3" t="str">
        <f>IF($D49=Data!$F$5,'Basis voor begroting'!S49,"")</f>
        <v/>
      </c>
      <c r="W49" s="3" t="s">
        <v>38</v>
      </c>
    </row>
    <row r="50" spans="2:23" x14ac:dyDescent="0.35">
      <c r="B50" s="1" t="s">
        <v>96</v>
      </c>
      <c r="C50" s="1" t="s">
        <v>62</v>
      </c>
      <c r="D50" s="1" t="s">
        <v>16</v>
      </c>
      <c r="E50" s="1" t="s">
        <v>85</v>
      </c>
      <c r="F50" s="9" t="s">
        <v>98</v>
      </c>
      <c r="G50" s="4">
        <v>152.34</v>
      </c>
      <c r="H50" s="1">
        <v>1</v>
      </c>
      <c r="I50" s="12">
        <v>1</v>
      </c>
      <c r="J50" s="3">
        <f t="shared" si="0"/>
        <v>152.34</v>
      </c>
      <c r="K50" s="3">
        <f t="shared" si="1"/>
        <v>152.34</v>
      </c>
      <c r="L50" s="3" t="str">
        <f>IF(AND($D50=Data!$F$4,$E50=Data!$G$6),'Basis voor begroting'!$K50,"")</f>
        <v/>
      </c>
      <c r="M50" s="3" t="str">
        <f>IF(AND($D50=Data!$F$4,$E50=Data!$G$5),'Basis voor begroting'!$K50,"")</f>
        <v/>
      </c>
      <c r="N50" s="3">
        <f>IF($D50=Data!$F$5,'Basis voor begroting'!K50,"")</f>
        <v>152.34</v>
      </c>
      <c r="O50" s="3" t="str">
        <f t="shared" si="2"/>
        <v/>
      </c>
      <c r="P50" s="3" t="str">
        <f>IF(AND($D50=Data!$F$4,$E50=Data!$G$6),'Basis voor begroting'!$O50,"")</f>
        <v/>
      </c>
      <c r="Q50" s="3" t="str">
        <f>IF(AND($D50=Data!$F$4,$E50=Data!$G$5),'Basis voor begroting'!$O50,"")</f>
        <v/>
      </c>
      <c r="R50" s="3" t="str">
        <f>IF($D50=Data!$F$5,'Basis voor begroting'!O50,"")</f>
        <v/>
      </c>
      <c r="S50" s="3" t="str">
        <f t="shared" si="3"/>
        <v/>
      </c>
      <c r="T50" s="3" t="str">
        <f>IF(AND($D50=Data!$F$4,$E50=Data!$G$6),'Basis voor begroting'!$S50,"")</f>
        <v/>
      </c>
      <c r="U50" s="3" t="str">
        <f>IF(AND($D50=Data!$F$4,$E50=Data!$G$5),'Basis voor begroting'!$S50,"")</f>
        <v/>
      </c>
      <c r="V50" s="3" t="str">
        <f>IF($D50=Data!$F$5,'Basis voor begroting'!S50,"")</f>
        <v/>
      </c>
      <c r="W50" s="3" t="s">
        <v>38</v>
      </c>
    </row>
    <row r="51" spans="2:23" x14ac:dyDescent="0.35">
      <c r="B51" s="1" t="s">
        <v>99</v>
      </c>
      <c r="C51" s="1" t="s">
        <v>100</v>
      </c>
      <c r="D51" s="1" t="s">
        <v>16</v>
      </c>
      <c r="E51" s="1" t="s">
        <v>85</v>
      </c>
      <c r="F51" s="9" t="s">
        <v>101</v>
      </c>
      <c r="G51" s="4">
        <v>147.5</v>
      </c>
      <c r="H51" s="1">
        <v>32</v>
      </c>
      <c r="I51" s="12">
        <v>1</v>
      </c>
      <c r="J51" s="3">
        <f t="shared" si="0"/>
        <v>4720</v>
      </c>
      <c r="K51" s="3">
        <f t="shared" si="1"/>
        <v>4720</v>
      </c>
      <c r="L51" s="3" t="str">
        <f>IF(AND($D51=Data!$F$4,$E51=Data!$G$6),'Basis voor begroting'!$K51,"")</f>
        <v/>
      </c>
      <c r="M51" s="3" t="str">
        <f>IF(AND($D51=Data!$F$4,$E51=Data!$G$5),'Basis voor begroting'!$K51,"")</f>
        <v/>
      </c>
      <c r="N51" s="3">
        <f>IF($D51=Data!$F$5,'Basis voor begroting'!K51,"")</f>
        <v>4720</v>
      </c>
      <c r="O51" s="3" t="str">
        <f t="shared" si="2"/>
        <v/>
      </c>
      <c r="P51" s="3" t="str">
        <f>IF(AND($D51=Data!$F$4,$E51=Data!$G$6),'Basis voor begroting'!$O51,"")</f>
        <v/>
      </c>
      <c r="Q51" s="3" t="str">
        <f>IF(AND($D51=Data!$F$4,$E51=Data!$G$5),'Basis voor begroting'!$O51,"")</f>
        <v/>
      </c>
      <c r="R51" s="3" t="str">
        <f>IF($D51=Data!$F$5,'Basis voor begroting'!O51,"")</f>
        <v/>
      </c>
      <c r="S51" s="3" t="str">
        <f t="shared" si="3"/>
        <v/>
      </c>
      <c r="T51" s="3" t="str">
        <f>IF(AND($D51=Data!$F$4,$E51=Data!$G$6),'Basis voor begroting'!$S51,"")</f>
        <v/>
      </c>
      <c r="U51" s="3" t="str">
        <f>IF(AND($D51=Data!$F$4,$E51=Data!$G$5),'Basis voor begroting'!$S51,"")</f>
        <v/>
      </c>
      <c r="V51" s="3" t="str">
        <f>IF($D51=Data!$F$5,'Basis voor begroting'!S51,"")</f>
        <v/>
      </c>
      <c r="W51" s="3" t="s">
        <v>38</v>
      </c>
    </row>
    <row r="52" spans="2:23" x14ac:dyDescent="0.35">
      <c r="B52" s="1" t="s">
        <v>102</v>
      </c>
      <c r="C52" s="1" t="s">
        <v>62</v>
      </c>
      <c r="D52" s="1" t="s">
        <v>16</v>
      </c>
      <c r="E52" s="1" t="s">
        <v>85</v>
      </c>
      <c r="F52" s="9" t="s">
        <v>103</v>
      </c>
      <c r="G52" s="4">
        <v>221.31</v>
      </c>
      <c r="H52" s="1">
        <v>1</v>
      </c>
      <c r="J52" s="3">
        <f t="shared" si="0"/>
        <v>221.31</v>
      </c>
      <c r="K52" s="3" t="str">
        <f t="shared" si="1"/>
        <v/>
      </c>
      <c r="L52" s="3" t="str">
        <f>IF(AND($D52=Data!$F$4,$E52=Data!$G$6),'Basis voor begroting'!$K52,"")</f>
        <v/>
      </c>
      <c r="M52" s="3" t="str">
        <f>IF(AND($D52=Data!$F$4,$E52=Data!$G$5),'Basis voor begroting'!$K52,"")</f>
        <v/>
      </c>
      <c r="N52" s="3" t="str">
        <f>IF($D52=Data!$F$5,'Basis voor begroting'!K52,"")</f>
        <v/>
      </c>
      <c r="O52" s="3" t="str">
        <f t="shared" si="2"/>
        <v/>
      </c>
      <c r="P52" s="3" t="str">
        <f>IF(AND($D52=Data!$F$4,$E52=Data!$G$6),'Basis voor begroting'!$O52,"")</f>
        <v/>
      </c>
      <c r="Q52" s="3" t="str">
        <f>IF(AND($D52=Data!$F$4,$E52=Data!$G$5),'Basis voor begroting'!$O52,"")</f>
        <v/>
      </c>
      <c r="R52" s="3" t="str">
        <f>IF($D52=Data!$F$5,'Basis voor begroting'!O52,"")</f>
        <v/>
      </c>
      <c r="S52" s="3" t="str">
        <f t="shared" si="3"/>
        <v/>
      </c>
      <c r="T52" s="3" t="str">
        <f>IF(AND($D52=Data!$F$4,$E52=Data!$G$6),'Basis voor begroting'!$S52,"")</f>
        <v/>
      </c>
      <c r="U52" s="3" t="str">
        <f>IF(AND($D52=Data!$F$4,$E52=Data!$G$5),'Basis voor begroting'!$S52,"")</f>
        <v/>
      </c>
      <c r="V52" s="3" t="str">
        <f>IF($D52=Data!$F$5,'Basis voor begroting'!S52,"")</f>
        <v/>
      </c>
      <c r="W52" s="3" t="s">
        <v>38</v>
      </c>
    </row>
    <row r="53" spans="2:23" x14ac:dyDescent="0.35">
      <c r="B53" s="1" t="s">
        <v>84</v>
      </c>
      <c r="C53" s="1" t="s">
        <v>35</v>
      </c>
      <c r="D53" s="1" t="s">
        <v>16</v>
      </c>
      <c r="E53" s="1" t="s">
        <v>85</v>
      </c>
      <c r="F53" s="9" t="s">
        <v>104</v>
      </c>
      <c r="G53" s="4">
        <v>627.99</v>
      </c>
      <c r="H53" s="1">
        <v>1</v>
      </c>
      <c r="I53" s="12">
        <v>1</v>
      </c>
      <c r="J53" s="3">
        <f t="shared" si="0"/>
        <v>627.99</v>
      </c>
      <c r="K53" s="3">
        <f t="shared" si="1"/>
        <v>627.99</v>
      </c>
      <c r="L53" s="3" t="str">
        <f>IF(AND($D53=Data!$F$4,$E53=Data!$G$6),'Basis voor begroting'!$K53,"")</f>
        <v/>
      </c>
      <c r="M53" s="3" t="str">
        <f>IF(AND($D53=Data!$F$4,$E53=Data!$G$5),'Basis voor begroting'!$K53,"")</f>
        <v/>
      </c>
      <c r="N53" s="3">
        <f>IF($D53=Data!$F$5,'Basis voor begroting'!K53,"")</f>
        <v>627.99</v>
      </c>
      <c r="O53" s="3" t="str">
        <f t="shared" si="2"/>
        <v/>
      </c>
      <c r="P53" s="3" t="str">
        <f>IF(AND($D53=Data!$F$4,$E53=Data!$G$6),'Basis voor begroting'!$O53,"")</f>
        <v/>
      </c>
      <c r="Q53" s="3" t="str">
        <f>IF(AND($D53=Data!$F$4,$E53=Data!$G$5),'Basis voor begroting'!$O53,"")</f>
        <v/>
      </c>
      <c r="R53" s="3" t="str">
        <f>IF($D53=Data!$F$5,'Basis voor begroting'!O53,"")</f>
        <v/>
      </c>
      <c r="S53" s="3" t="str">
        <f t="shared" si="3"/>
        <v/>
      </c>
      <c r="T53" s="3" t="str">
        <f>IF(AND($D53=Data!$F$4,$E53=Data!$G$6),'Basis voor begroting'!$S53,"")</f>
        <v/>
      </c>
      <c r="U53" s="3" t="str">
        <f>IF(AND($D53=Data!$F$4,$E53=Data!$G$5),'Basis voor begroting'!$S53,"")</f>
        <v/>
      </c>
      <c r="V53" s="3" t="str">
        <f>IF($D53=Data!$F$5,'Basis voor begroting'!S53,"")</f>
        <v/>
      </c>
      <c r="W53" s="3" t="s">
        <v>38</v>
      </c>
    </row>
    <row r="54" spans="2:23" x14ac:dyDescent="0.35">
      <c r="B54" s="1" t="s">
        <v>84</v>
      </c>
      <c r="C54" s="1" t="s">
        <v>35</v>
      </c>
      <c r="D54" s="1" t="s">
        <v>16</v>
      </c>
      <c r="E54" s="1" t="s">
        <v>85</v>
      </c>
      <c r="F54" s="9" t="s">
        <v>105</v>
      </c>
      <c r="G54" s="4">
        <v>603.79</v>
      </c>
      <c r="H54" s="1">
        <v>2</v>
      </c>
      <c r="I54" s="12">
        <v>1</v>
      </c>
      <c r="J54" s="3">
        <f t="shared" si="0"/>
        <v>1207.58</v>
      </c>
      <c r="K54" s="3">
        <f t="shared" si="1"/>
        <v>1207.58</v>
      </c>
      <c r="L54" s="3" t="str">
        <f>IF(AND($D54=Data!$F$4,$E54=Data!$G$6),'Basis voor begroting'!$K54,"")</f>
        <v/>
      </c>
      <c r="M54" s="3" t="str">
        <f>IF(AND($D54=Data!$F$4,$E54=Data!$G$5),'Basis voor begroting'!$K54,"")</f>
        <v/>
      </c>
      <c r="N54" s="3">
        <f>IF($D54=Data!$F$5,'Basis voor begroting'!K54,"")</f>
        <v>1207.58</v>
      </c>
      <c r="O54" s="3" t="str">
        <f t="shared" si="2"/>
        <v/>
      </c>
      <c r="P54" s="3" t="str">
        <f>IF(AND($D54=Data!$F$4,$E54=Data!$G$6),'Basis voor begroting'!$O54,"")</f>
        <v/>
      </c>
      <c r="Q54" s="3" t="str">
        <f>IF(AND($D54=Data!$F$4,$E54=Data!$G$5),'Basis voor begroting'!$O54,"")</f>
        <v/>
      </c>
      <c r="R54" s="3" t="str">
        <f>IF($D54=Data!$F$5,'Basis voor begroting'!O54,"")</f>
        <v/>
      </c>
      <c r="S54" s="3" t="str">
        <f t="shared" si="3"/>
        <v/>
      </c>
      <c r="T54" s="3" t="str">
        <f>IF(AND($D54=Data!$F$4,$E54=Data!$G$6),'Basis voor begroting'!$S54,"")</f>
        <v/>
      </c>
      <c r="U54" s="3" t="str">
        <f>IF(AND($D54=Data!$F$4,$E54=Data!$G$5),'Basis voor begroting'!$S54,"")</f>
        <v/>
      </c>
      <c r="V54" s="3" t="str">
        <f>IF($D54=Data!$F$5,'Basis voor begroting'!S54,"")</f>
        <v/>
      </c>
      <c r="W54" s="3" t="s">
        <v>38</v>
      </c>
    </row>
    <row r="55" spans="2:23" x14ac:dyDescent="0.35">
      <c r="B55" s="1" t="s">
        <v>106</v>
      </c>
      <c r="C55" s="1" t="s">
        <v>62</v>
      </c>
      <c r="D55" s="1" t="s">
        <v>36</v>
      </c>
      <c r="E55" s="1" t="s">
        <v>85</v>
      </c>
      <c r="F55" s="9" t="s">
        <v>107</v>
      </c>
      <c r="G55" s="4">
        <v>990.99</v>
      </c>
      <c r="H55" s="1">
        <v>4</v>
      </c>
      <c r="I55" s="12">
        <v>1</v>
      </c>
      <c r="J55" s="3">
        <f t="shared" si="0"/>
        <v>3963.96</v>
      </c>
      <c r="K55" s="3">
        <f t="shared" si="1"/>
        <v>3963.96</v>
      </c>
      <c r="L55" s="3" t="str">
        <f>IF(AND($D55=Data!$F$4,$E55=Data!$G$6),'Basis voor begroting'!$K55,"")</f>
        <v/>
      </c>
      <c r="M55" s="3" t="str">
        <f>IF(AND($D55=Data!$F$4,$E55=Data!$G$5),'Basis voor begroting'!$K55,"")</f>
        <v/>
      </c>
      <c r="N55" s="3" t="str">
        <f>IF($D55=Data!$F$5,'Basis voor begroting'!K55,"")</f>
        <v/>
      </c>
      <c r="O55" s="3" t="str">
        <f t="shared" si="2"/>
        <v/>
      </c>
      <c r="P55" s="3" t="str">
        <f>IF(AND($D55=Data!$F$4,$E55=Data!$G$6),'Basis voor begroting'!$O55,"")</f>
        <v/>
      </c>
      <c r="Q55" s="3" t="str">
        <f>IF(AND($D55=Data!$F$4,$E55=Data!$G$5),'Basis voor begroting'!$O55,"")</f>
        <v/>
      </c>
      <c r="R55" s="3" t="str">
        <f>IF($D55=Data!$F$5,'Basis voor begroting'!O55,"")</f>
        <v/>
      </c>
      <c r="S55" s="3" t="str">
        <f t="shared" si="3"/>
        <v/>
      </c>
      <c r="T55" s="3" t="str">
        <f>IF(AND($D55=Data!$F$4,$E55=Data!$G$6),'Basis voor begroting'!$S55,"")</f>
        <v/>
      </c>
      <c r="U55" s="3" t="str">
        <f>IF(AND($D55=Data!$F$4,$E55=Data!$G$5),'Basis voor begroting'!$S55,"")</f>
        <v/>
      </c>
      <c r="V55" s="3" t="str">
        <f>IF($D55=Data!$F$5,'Basis voor begroting'!S55,"")</f>
        <v/>
      </c>
      <c r="W55" s="3" t="s">
        <v>38</v>
      </c>
    </row>
    <row r="56" spans="2:23" x14ac:dyDescent="0.35">
      <c r="B56" s="1" t="s">
        <v>106</v>
      </c>
      <c r="C56" s="1" t="s">
        <v>100</v>
      </c>
      <c r="D56" s="1" t="s">
        <v>16</v>
      </c>
      <c r="E56" s="1" t="s">
        <v>85</v>
      </c>
      <c r="F56" s="9" t="s">
        <v>11</v>
      </c>
      <c r="G56" s="4">
        <f>8622*1.21</f>
        <v>10432.619999999999</v>
      </c>
      <c r="H56" s="1">
        <v>1</v>
      </c>
      <c r="I56" s="12">
        <v>1</v>
      </c>
      <c r="J56" s="3">
        <f t="shared" si="0"/>
        <v>10432.619999999999</v>
      </c>
      <c r="K56" s="3">
        <f t="shared" si="1"/>
        <v>10432.619999999999</v>
      </c>
      <c r="L56" s="3" t="str">
        <f>IF(AND($D56=Data!$F$4,$E56=Data!$G$6),'Basis voor begroting'!$K56,"")</f>
        <v/>
      </c>
      <c r="M56" s="3" t="str">
        <f>IF(AND($D56=Data!$F$4,$E56=Data!$G$5),'Basis voor begroting'!$K56,"")</f>
        <v/>
      </c>
      <c r="N56" s="3">
        <f>IF($D56=Data!$F$5,'Basis voor begroting'!K56,"")</f>
        <v>10432.619999999999</v>
      </c>
      <c r="O56" s="3" t="str">
        <f t="shared" si="2"/>
        <v/>
      </c>
      <c r="P56" s="3" t="str">
        <f>IF(AND($D56=Data!$F$4,$E56=Data!$G$6),'Basis voor begroting'!$O56,"")</f>
        <v/>
      </c>
      <c r="Q56" s="3" t="str">
        <f>IF(AND($D56=Data!$F$4,$E56=Data!$G$5),'Basis voor begroting'!$O56,"")</f>
        <v/>
      </c>
      <c r="R56" s="3" t="str">
        <f>IF($D56=Data!$F$5,'Basis voor begroting'!O56,"")</f>
        <v/>
      </c>
      <c r="S56" s="3" t="str">
        <f t="shared" si="3"/>
        <v/>
      </c>
      <c r="T56" s="3" t="str">
        <f>IF(AND($D56=Data!$F$4,$E56=Data!$G$6),'Basis voor begroting'!$S56,"")</f>
        <v/>
      </c>
      <c r="U56" s="3" t="str">
        <f>IF(AND($D56=Data!$F$4,$E56=Data!$G$5),'Basis voor begroting'!$S56,"")</f>
        <v/>
      </c>
      <c r="V56" s="3" t="str">
        <f>IF($D56=Data!$F$5,'Basis voor begroting'!S56,"")</f>
        <v/>
      </c>
      <c r="W56" s="3" t="s">
        <v>73</v>
      </c>
    </row>
    <row r="57" spans="2:23" x14ac:dyDescent="0.35">
      <c r="B57" s="1" t="s">
        <v>84</v>
      </c>
      <c r="C57" s="1" t="s">
        <v>100</v>
      </c>
      <c r="D57" s="1" t="s">
        <v>16</v>
      </c>
      <c r="E57" s="1" t="s">
        <v>85</v>
      </c>
      <c r="F57" s="2" t="s">
        <v>108</v>
      </c>
      <c r="G57" s="4">
        <v>974.05</v>
      </c>
      <c r="H57" s="1">
        <v>16</v>
      </c>
      <c r="I57" s="12">
        <v>3</v>
      </c>
      <c r="J57" s="3">
        <f t="shared" si="0"/>
        <v>15584.8</v>
      </c>
      <c r="K57" s="3" t="str">
        <f t="shared" si="1"/>
        <v/>
      </c>
      <c r="L57" s="3" t="str">
        <f>IF(AND($D57=Data!$F$4,$E57=Data!$G$6),'Basis voor begroting'!$K57,"")</f>
        <v/>
      </c>
      <c r="M57" s="3" t="str">
        <f>IF(AND($D57=Data!$F$4,$E57=Data!$G$5),'Basis voor begroting'!$K57,"")</f>
        <v/>
      </c>
      <c r="N57" s="3" t="str">
        <f>IF($D57=Data!$F$5,'Basis voor begroting'!K57,"")</f>
        <v/>
      </c>
      <c r="O57" s="3" t="str">
        <f t="shared" si="2"/>
        <v/>
      </c>
      <c r="P57" s="3" t="str">
        <f>IF(AND($D57=Data!$F$4,$E57=Data!$G$6),'Basis voor begroting'!$O57,"")</f>
        <v/>
      </c>
      <c r="Q57" s="3" t="str">
        <f>IF(AND($D57=Data!$F$4,$E57=Data!$G$5),'Basis voor begroting'!$O57,"")</f>
        <v/>
      </c>
      <c r="R57" s="3" t="str">
        <f>IF($D57=Data!$F$5,'Basis voor begroting'!O57,"")</f>
        <v/>
      </c>
      <c r="S57" s="3">
        <f t="shared" si="3"/>
        <v>15584.8</v>
      </c>
      <c r="T57" s="3" t="str">
        <f>IF(AND($D57=Data!$F$4,$E57=Data!$G$6),'Basis voor begroting'!$S57,"")</f>
        <v/>
      </c>
      <c r="U57" s="3" t="str">
        <f>IF(AND($D57=Data!$F$4,$E57=Data!$G$5),'Basis voor begroting'!$S57,"")</f>
        <v/>
      </c>
      <c r="V57" s="3">
        <f>IF($D57=Data!$F$5,'Basis voor begroting'!S57,"")</f>
        <v>15584.8</v>
      </c>
      <c r="W57" s="3" t="s">
        <v>38</v>
      </c>
    </row>
    <row r="58" spans="2:23" x14ac:dyDescent="0.35">
      <c r="B58" s="1" t="s">
        <v>10</v>
      </c>
      <c r="C58" s="1" t="s">
        <v>62</v>
      </c>
      <c r="D58" s="1" t="s">
        <v>16</v>
      </c>
      <c r="E58" s="1" t="s">
        <v>85</v>
      </c>
      <c r="F58" s="26" t="s">
        <v>10</v>
      </c>
      <c r="G58" s="4">
        <v>91.36</v>
      </c>
      <c r="H58" s="1">
        <v>15</v>
      </c>
      <c r="J58" s="3">
        <f t="shared" si="0"/>
        <v>1370.4</v>
      </c>
      <c r="K58" s="3" t="str">
        <f t="shared" si="1"/>
        <v/>
      </c>
      <c r="L58" s="3" t="str">
        <f>IF(AND($D58=Data!$F$4,$E58=Data!$G$6),'Basis voor begroting'!$K58,"")</f>
        <v/>
      </c>
      <c r="M58" s="3" t="str">
        <f>IF(AND($D58=Data!$F$4,$E58=Data!$G$5),'Basis voor begroting'!$K58,"")</f>
        <v/>
      </c>
      <c r="N58" s="3" t="str">
        <f>IF($D58=Data!$F$5,'Basis voor begroting'!K58,"")</f>
        <v/>
      </c>
      <c r="O58" s="3" t="str">
        <f t="shared" si="2"/>
        <v/>
      </c>
      <c r="P58" s="3" t="str">
        <f>IF(AND($D58=Data!$F$4,$E58=Data!$G$6),'Basis voor begroting'!$O58,"")</f>
        <v/>
      </c>
      <c r="Q58" s="3" t="str">
        <f>IF(AND($D58=Data!$F$4,$E58=Data!$G$5),'Basis voor begroting'!$O58,"")</f>
        <v/>
      </c>
      <c r="R58" s="3" t="str">
        <f>IF($D58=Data!$F$5,'Basis voor begroting'!O58,"")</f>
        <v/>
      </c>
      <c r="S58" s="3" t="str">
        <f t="shared" si="3"/>
        <v/>
      </c>
      <c r="T58" s="3" t="str">
        <f>IF(AND($D58=Data!$F$4,$E58=Data!$G$6),'Basis voor begroting'!$S58,"")</f>
        <v/>
      </c>
      <c r="U58" s="3" t="str">
        <f>IF(AND($D58=Data!$F$4,$E58=Data!$G$5),'Basis voor begroting'!$S58,"")</f>
        <v/>
      </c>
      <c r="V58" s="3" t="str">
        <f>IF($D58=Data!$F$5,'Basis voor begroting'!S58,"")</f>
        <v/>
      </c>
      <c r="W58" s="3" t="s">
        <v>38</v>
      </c>
    </row>
    <row r="59" spans="2:23" x14ac:dyDescent="0.35">
      <c r="B59" s="1" t="s">
        <v>10</v>
      </c>
      <c r="C59" s="1" t="s">
        <v>62</v>
      </c>
      <c r="D59" s="1" t="s">
        <v>16</v>
      </c>
      <c r="E59" s="1" t="s">
        <v>85</v>
      </c>
      <c r="F59" s="26" t="s">
        <v>10</v>
      </c>
      <c r="G59" s="4">
        <v>399</v>
      </c>
      <c r="H59" s="1">
        <v>15</v>
      </c>
      <c r="I59" s="12">
        <v>1</v>
      </c>
      <c r="J59" s="3">
        <f t="shared" ref="J59" si="4">G59*H59</f>
        <v>5985</v>
      </c>
      <c r="K59" s="3">
        <f t="shared" si="1"/>
        <v>5985</v>
      </c>
      <c r="L59" s="3" t="str">
        <f>IF(AND($D59=Data!$F$4,$E59=Data!$G$6),'Basis voor begroting'!$K59,"")</f>
        <v/>
      </c>
      <c r="M59" s="3" t="str">
        <f>IF(AND($D59=Data!$F$4,$E59=Data!$G$5),'Basis voor begroting'!$K59,"")</f>
        <v/>
      </c>
      <c r="N59" s="3">
        <f>IF($D59=Data!$F$5,'Basis voor begroting'!K59,"")</f>
        <v>5985</v>
      </c>
      <c r="O59" s="3" t="str">
        <f t="shared" si="2"/>
        <v/>
      </c>
      <c r="P59" s="3" t="str">
        <f>IF(AND($D59=Data!$F$4,$E59=Data!$G$6),'Basis voor begroting'!$O59,"")</f>
        <v/>
      </c>
      <c r="Q59" s="3" t="str">
        <f>IF(AND($D59=Data!$F$4,$E59=Data!$G$5),'Basis voor begroting'!$O59,"")</f>
        <v/>
      </c>
      <c r="R59" s="3" t="str">
        <f>IF($D59=Data!$F$5,'Basis voor begroting'!O59,"")</f>
        <v/>
      </c>
      <c r="S59" s="3" t="str">
        <f t="shared" si="3"/>
        <v/>
      </c>
      <c r="T59" s="3" t="str">
        <f>IF(AND($D59=Data!$F$4,$E59=Data!$G$6),'Basis voor begroting'!$S59,"")</f>
        <v/>
      </c>
      <c r="U59" s="3" t="str">
        <f>IF(AND($D59=Data!$F$4,$E59=Data!$G$5),'Basis voor begroting'!$S59,"")</f>
        <v/>
      </c>
      <c r="V59" s="3" t="str">
        <f>IF($D59=Data!$F$5,'Basis voor begroting'!S59,"")</f>
        <v/>
      </c>
      <c r="W59" s="3" t="s">
        <v>38</v>
      </c>
    </row>
    <row r="60" spans="2:23" x14ac:dyDescent="0.35">
      <c r="G60" s="4"/>
      <c r="J60" s="3">
        <f t="shared" si="0"/>
        <v>0</v>
      </c>
      <c r="K60" s="3" t="str">
        <f t="shared" si="1"/>
        <v/>
      </c>
      <c r="L60" s="3" t="str">
        <f>IF(AND($D60=Data!$F$4,$E60=Data!$G$6),'Basis voor begroting'!$K60,"")</f>
        <v/>
      </c>
      <c r="M60" s="3" t="str">
        <f>IF(AND($D60=Data!$F$4,$E60=Data!$G$5),'Basis voor begroting'!$K60,"")</f>
        <v/>
      </c>
      <c r="N60" s="3" t="str">
        <f>IF($D60=Data!$F$5,'Basis voor begroting'!K60,"")</f>
        <v/>
      </c>
      <c r="O60" s="3" t="str">
        <f t="shared" si="2"/>
        <v/>
      </c>
      <c r="P60" s="3" t="str">
        <f>IF(AND($D60=Data!$F$4,$E60=Data!$G$6),'Basis voor begroting'!$O60,"")</f>
        <v/>
      </c>
      <c r="Q60" s="3" t="str">
        <f>IF(AND($D60=Data!$F$4,$E60=Data!$G$5),'Basis voor begroting'!$O60,"")</f>
        <v/>
      </c>
      <c r="R60" s="3" t="str">
        <f>IF($D60=Data!$F$5,'Basis voor begroting'!O60,"")</f>
        <v/>
      </c>
      <c r="S60" s="3" t="str">
        <f t="shared" si="3"/>
        <v/>
      </c>
      <c r="T60" s="3" t="str">
        <f>IF(AND($D60=Data!$F$4,$E60=Data!$G$6),'Basis voor begroting'!$S60,"")</f>
        <v/>
      </c>
      <c r="U60" s="3" t="str">
        <f>IF(AND($D60=Data!$F$4,$E60=Data!$G$5),'Basis voor begroting'!$S60,"")</f>
        <v/>
      </c>
      <c r="V60" s="3" t="str">
        <f>IF($D60=Data!$F$5,'Basis voor begroting'!S60,"")</f>
        <v/>
      </c>
      <c r="W60" s="3"/>
    </row>
    <row r="61" spans="2:23" x14ac:dyDescent="0.35">
      <c r="G61" s="4"/>
      <c r="J61" s="3">
        <f t="shared" si="0"/>
        <v>0</v>
      </c>
      <c r="K61" s="3" t="str">
        <f t="shared" si="1"/>
        <v/>
      </c>
      <c r="L61" s="3" t="str">
        <f>IF(AND($D61=Data!$F$4,$E61=Data!$G$6),'Basis voor begroting'!$K61,"")</f>
        <v/>
      </c>
      <c r="M61" s="3" t="str">
        <f>IF(AND($D61=Data!$F$4,$E61=Data!$G$5),'Basis voor begroting'!$K61,"")</f>
        <v/>
      </c>
      <c r="N61" s="3" t="str">
        <f>IF($D61=Data!$F$5,'Basis voor begroting'!K61,"")</f>
        <v/>
      </c>
      <c r="O61" s="3" t="str">
        <f t="shared" si="2"/>
        <v/>
      </c>
      <c r="P61" s="3" t="str">
        <f>IF(AND($D61=Data!$F$4,$E61=Data!$G$6),'Basis voor begroting'!$O61,"")</f>
        <v/>
      </c>
      <c r="Q61" s="3" t="str">
        <f>IF(AND($D61=Data!$F$4,$E61=Data!$G$5),'Basis voor begroting'!$O61,"")</f>
        <v/>
      </c>
      <c r="R61" s="3" t="str">
        <f>IF($D61=Data!$F$5,'Basis voor begroting'!O61,"")</f>
        <v/>
      </c>
      <c r="S61" s="3" t="str">
        <f t="shared" si="3"/>
        <v/>
      </c>
      <c r="T61" s="3" t="str">
        <f>IF(AND($D61=Data!$F$4,$E61=Data!$G$6),'Basis voor begroting'!$S61,"")</f>
        <v/>
      </c>
      <c r="U61" s="3" t="str">
        <f>IF(AND($D61=Data!$F$4,$E61=Data!$G$5),'Basis voor begroting'!$S61,"")</f>
        <v/>
      </c>
      <c r="V61" s="3" t="str">
        <f>IF($D61=Data!$F$5,'Basis voor begroting'!S61,"")</f>
        <v/>
      </c>
      <c r="W61" s="3"/>
    </row>
    <row r="62" spans="2:23" x14ac:dyDescent="0.35">
      <c r="G62" s="4"/>
      <c r="J62" s="3">
        <f t="shared" si="0"/>
        <v>0</v>
      </c>
      <c r="K62" s="3" t="str">
        <f t="shared" si="1"/>
        <v/>
      </c>
      <c r="L62" s="3" t="str">
        <f>IF(AND($D62=Data!$F$4,$E62=Data!$G$6),'Basis voor begroting'!$K62,"")</f>
        <v/>
      </c>
      <c r="M62" s="3" t="str">
        <f>IF(AND($D62=Data!$F$4,$E62=Data!$G$5),'Basis voor begroting'!$K62,"")</f>
        <v/>
      </c>
      <c r="N62" s="3" t="str">
        <f>IF($D62=Data!$F$5,'Basis voor begroting'!K62,"")</f>
        <v/>
      </c>
      <c r="O62" s="3" t="str">
        <f t="shared" si="2"/>
        <v/>
      </c>
      <c r="P62" s="3" t="str">
        <f>IF(AND($D62=Data!$F$4,$E62=Data!$G$6),'Basis voor begroting'!$O62,"")</f>
        <v/>
      </c>
      <c r="Q62" s="3" t="str">
        <f>IF(AND($D62=Data!$F$4,$E62=Data!$G$5),'Basis voor begroting'!$O62,"")</f>
        <v/>
      </c>
      <c r="R62" s="3" t="str">
        <f>IF($D62=Data!$F$5,'Basis voor begroting'!O62,"")</f>
        <v/>
      </c>
      <c r="S62" s="3" t="str">
        <f t="shared" si="3"/>
        <v/>
      </c>
      <c r="T62" s="3" t="str">
        <f>IF(AND($D62=Data!$F$4,$E62=Data!$G$6),'Basis voor begroting'!$S62,"")</f>
        <v/>
      </c>
      <c r="U62" s="3" t="str">
        <f>IF(AND($D62=Data!$F$4,$E62=Data!$G$5),'Basis voor begroting'!$S62,"")</f>
        <v/>
      </c>
      <c r="V62" s="3" t="str">
        <f>IF($D62=Data!$F$5,'Basis voor begroting'!S62,"")</f>
        <v/>
      </c>
      <c r="W62" s="3"/>
    </row>
    <row r="63" spans="2:23" x14ac:dyDescent="0.35">
      <c r="G63" s="4"/>
      <c r="J63" s="3">
        <f t="shared" si="0"/>
        <v>0</v>
      </c>
      <c r="K63" s="3" t="str">
        <f t="shared" si="1"/>
        <v/>
      </c>
      <c r="L63" s="3" t="str">
        <f>IF(AND($D63=Data!$F$4,$E63=Data!$G$6),'Basis voor begroting'!$K63,"")</f>
        <v/>
      </c>
      <c r="M63" s="3" t="str">
        <f>IF(AND($D63=Data!$F$4,$E63=Data!$G$5),'Basis voor begroting'!$K63,"")</f>
        <v/>
      </c>
      <c r="N63" s="3" t="str">
        <f>IF($D63=Data!$F$5,'Basis voor begroting'!K63,"")</f>
        <v/>
      </c>
      <c r="O63" s="3" t="str">
        <f t="shared" si="2"/>
        <v/>
      </c>
      <c r="P63" s="3" t="str">
        <f>IF(AND($D63=Data!$F$4,$E63=Data!$G$6),'Basis voor begroting'!$O63,"")</f>
        <v/>
      </c>
      <c r="Q63" s="3" t="str">
        <f>IF(AND($D63=Data!$F$4,$E63=Data!$G$5),'Basis voor begroting'!$O63,"")</f>
        <v/>
      </c>
      <c r="R63" s="3" t="str">
        <f>IF($D63=Data!$F$5,'Basis voor begroting'!O63,"")</f>
        <v/>
      </c>
      <c r="S63" s="3" t="str">
        <f t="shared" si="3"/>
        <v/>
      </c>
      <c r="T63" s="3" t="str">
        <f>IF(AND($D63=Data!$F$4,$E63=Data!$G$6),'Basis voor begroting'!$S63,"")</f>
        <v/>
      </c>
      <c r="U63" s="3" t="str">
        <f>IF(AND($D63=Data!$F$4,$E63=Data!$G$5),'Basis voor begroting'!$S63,"")</f>
        <v/>
      </c>
      <c r="V63" s="3" t="str">
        <f>IF($D63=Data!$F$5,'Basis voor begroting'!S63,"")</f>
        <v/>
      </c>
      <c r="W63" s="3"/>
    </row>
    <row r="64" spans="2:23" x14ac:dyDescent="0.35">
      <c r="G64" s="4"/>
      <c r="J64" s="3">
        <f t="shared" si="0"/>
        <v>0</v>
      </c>
      <c r="K64" s="3" t="str">
        <f t="shared" si="1"/>
        <v/>
      </c>
      <c r="L64" s="3" t="str">
        <f>IF(AND($D64=Data!$F$4,$E64=Data!$G$6),'Basis voor begroting'!$K64,"")</f>
        <v/>
      </c>
      <c r="M64" s="3" t="str">
        <f>IF(AND($D64=Data!$F$4,$E64=Data!$G$5),'Basis voor begroting'!$K64,"")</f>
        <v/>
      </c>
      <c r="N64" s="3" t="str">
        <f>IF($D64=Data!$F$5,'Basis voor begroting'!K64,"")</f>
        <v/>
      </c>
      <c r="O64" s="3" t="str">
        <f t="shared" si="2"/>
        <v/>
      </c>
      <c r="P64" s="3" t="str">
        <f>IF(AND($D64=Data!$F$4,$E64=Data!$G$6),'Basis voor begroting'!$O64,"")</f>
        <v/>
      </c>
      <c r="Q64" s="3" t="str">
        <f>IF(AND($D64=Data!$F$4,$E64=Data!$G$5),'Basis voor begroting'!$O64,"")</f>
        <v/>
      </c>
      <c r="R64" s="3" t="str">
        <f>IF($D64=Data!$F$5,'Basis voor begroting'!O64,"")</f>
        <v/>
      </c>
      <c r="S64" s="3" t="str">
        <f t="shared" si="3"/>
        <v/>
      </c>
      <c r="T64" s="3" t="str">
        <f>IF(AND($D64=Data!$F$4,$E64=Data!$G$6),'Basis voor begroting'!$S64,"")</f>
        <v/>
      </c>
      <c r="U64" s="3" t="str">
        <f>IF(AND($D64=Data!$F$4,$E64=Data!$G$5),'Basis voor begroting'!$S64,"")</f>
        <v/>
      </c>
      <c r="V64" s="3" t="str">
        <f>IF($D64=Data!$F$5,'Basis voor begroting'!S64,"")</f>
        <v/>
      </c>
      <c r="W64" s="3"/>
    </row>
    <row r="65" spans="7:23" x14ac:dyDescent="0.35">
      <c r="G65" s="4"/>
      <c r="J65" s="3">
        <f t="shared" si="0"/>
        <v>0</v>
      </c>
      <c r="K65" s="3" t="str">
        <f t="shared" si="1"/>
        <v/>
      </c>
      <c r="L65" s="3" t="str">
        <f>IF(AND($D65=Data!$F$4,$E65=Data!$G$6),'Basis voor begroting'!$K65,"")</f>
        <v/>
      </c>
      <c r="M65" s="3" t="str">
        <f>IF(AND($D65=Data!$F$4,$E65=Data!$G$5),'Basis voor begroting'!$K65,"")</f>
        <v/>
      </c>
      <c r="N65" s="3" t="str">
        <f>IF($D65=Data!$F$5,'Basis voor begroting'!K65,"")</f>
        <v/>
      </c>
      <c r="O65" s="3" t="str">
        <f t="shared" si="2"/>
        <v/>
      </c>
      <c r="P65" s="3" t="str">
        <f>IF(AND($D65=Data!$F$4,$E65=Data!$G$6),'Basis voor begroting'!$O65,"")</f>
        <v/>
      </c>
      <c r="Q65" s="3" t="str">
        <f>IF(AND($D65=Data!$F$4,$E65=Data!$G$5),'Basis voor begroting'!$O65,"")</f>
        <v/>
      </c>
      <c r="R65" s="3" t="str">
        <f>IF($D65=Data!$F$5,'Basis voor begroting'!O65,"")</f>
        <v/>
      </c>
      <c r="S65" s="3" t="str">
        <f t="shared" si="3"/>
        <v/>
      </c>
      <c r="T65" s="3" t="str">
        <f>IF(AND($D65=Data!$F$4,$E65=Data!$G$6),'Basis voor begroting'!$S65,"")</f>
        <v/>
      </c>
      <c r="U65" s="3" t="str">
        <f>IF(AND($D65=Data!$F$4,$E65=Data!$G$5),'Basis voor begroting'!$S65,"")</f>
        <v/>
      </c>
      <c r="V65" s="3" t="str">
        <f>IF($D65=Data!$F$5,'Basis voor begroting'!S65,"")</f>
        <v/>
      </c>
      <c r="W65" s="3"/>
    </row>
    <row r="66" spans="7:23" x14ac:dyDescent="0.35">
      <c r="G66" s="4"/>
      <c r="J66" s="3">
        <f t="shared" si="0"/>
        <v>0</v>
      </c>
      <c r="K66" s="3" t="str">
        <f t="shared" si="1"/>
        <v/>
      </c>
      <c r="L66" s="3" t="str">
        <f>IF(AND($D66=Data!$F$4,$E66=Data!$G$6),'Basis voor begroting'!$K66,"")</f>
        <v/>
      </c>
      <c r="M66" s="3" t="str">
        <f>IF(AND($D66=Data!$F$4,$E66=Data!$G$5),'Basis voor begroting'!$K66,"")</f>
        <v/>
      </c>
      <c r="N66" s="3" t="str">
        <f>IF($D66=Data!$F$5,'Basis voor begroting'!K66,"")</f>
        <v/>
      </c>
      <c r="O66" s="3" t="str">
        <f t="shared" si="2"/>
        <v/>
      </c>
      <c r="P66" s="3" t="str">
        <f>IF(AND($D66=Data!$F$4,$E66=Data!$G$6),'Basis voor begroting'!$O66,"")</f>
        <v/>
      </c>
      <c r="Q66" s="3" t="str">
        <f>IF(AND($D66=Data!$F$4,$E66=Data!$G$5),'Basis voor begroting'!$O66,"")</f>
        <v/>
      </c>
      <c r="R66" s="3" t="str">
        <f>IF($D66=Data!$F$5,'Basis voor begroting'!O66,"")</f>
        <v/>
      </c>
      <c r="S66" s="3" t="str">
        <f t="shared" si="3"/>
        <v/>
      </c>
      <c r="T66" s="3" t="str">
        <f>IF(AND($D66=Data!$F$4,$E66=Data!$G$6),'Basis voor begroting'!$S66,"")</f>
        <v/>
      </c>
      <c r="U66" s="3" t="str">
        <f>IF(AND($D66=Data!$F$4,$E66=Data!$G$5),'Basis voor begroting'!$S66,"")</f>
        <v/>
      </c>
      <c r="V66" s="3" t="str">
        <f>IF($D66=Data!$F$5,'Basis voor begroting'!S66,"")</f>
        <v/>
      </c>
      <c r="W66" s="3"/>
    </row>
    <row r="67" spans="7:23" x14ac:dyDescent="0.35">
      <c r="G67" s="4"/>
      <c r="J67" s="3">
        <f t="shared" si="0"/>
        <v>0</v>
      </c>
      <c r="K67" s="3" t="str">
        <f t="shared" si="1"/>
        <v/>
      </c>
      <c r="L67" s="3" t="str">
        <f>IF(AND($D67=Data!$F$4,$E67=Data!$G$6),'Basis voor begroting'!$K67,"")</f>
        <v/>
      </c>
      <c r="M67" s="3" t="str">
        <f>IF(AND($D67=Data!$F$4,$E67=Data!$G$5),'Basis voor begroting'!$K67,"")</f>
        <v/>
      </c>
      <c r="N67" s="3" t="str">
        <f>IF($D67=Data!$F$5,'Basis voor begroting'!K67,"")</f>
        <v/>
      </c>
      <c r="O67" s="3" t="str">
        <f t="shared" si="2"/>
        <v/>
      </c>
      <c r="P67" s="3" t="str">
        <f>IF(AND($D67=Data!$F$4,$E67=Data!$G$6),'Basis voor begroting'!$O67,"")</f>
        <v/>
      </c>
      <c r="Q67" s="3" t="str">
        <f>IF(AND($D67=Data!$F$4,$E67=Data!$G$5),'Basis voor begroting'!$O67,"")</f>
        <v/>
      </c>
      <c r="R67" s="3" t="str">
        <f>IF($D67=Data!$F$5,'Basis voor begroting'!O67,"")</f>
        <v/>
      </c>
      <c r="S67" s="3" t="str">
        <f t="shared" si="3"/>
        <v/>
      </c>
      <c r="T67" s="3" t="str">
        <f>IF(AND($D67=Data!$F$4,$E67=Data!$G$6),'Basis voor begroting'!$S67,"")</f>
        <v/>
      </c>
      <c r="U67" s="3" t="str">
        <f>IF(AND($D67=Data!$F$4,$E67=Data!$G$5),'Basis voor begroting'!$S67,"")</f>
        <v/>
      </c>
      <c r="V67" s="3" t="str">
        <f>IF($D67=Data!$F$5,'Basis voor begroting'!S67,"")</f>
        <v/>
      </c>
      <c r="W67" s="3"/>
    </row>
    <row r="68" spans="7:23" x14ac:dyDescent="0.35">
      <c r="G68" s="4"/>
      <c r="J68" s="3">
        <f t="shared" si="0"/>
        <v>0</v>
      </c>
      <c r="K68" s="3" t="str">
        <f t="shared" si="1"/>
        <v/>
      </c>
      <c r="L68" s="3" t="str">
        <f>IF(AND($D68=Data!$F$4,$E68=Data!$G$6),'Basis voor begroting'!$K68,"")</f>
        <v/>
      </c>
      <c r="M68" s="3" t="str">
        <f>IF(AND($D68=Data!$F$4,$E68=Data!$G$5),'Basis voor begroting'!$K68,"")</f>
        <v/>
      </c>
      <c r="N68" s="3" t="str">
        <f>IF($D68=Data!$F$5,'Basis voor begroting'!K68,"")</f>
        <v/>
      </c>
      <c r="O68" s="3" t="str">
        <f t="shared" si="2"/>
        <v/>
      </c>
      <c r="P68" s="3" t="str">
        <f>IF(AND($D68=Data!$F$4,$E68=Data!$G$6),'Basis voor begroting'!$O68,"")</f>
        <v/>
      </c>
      <c r="Q68" s="3" t="str">
        <f>IF(AND($D68=Data!$F$4,$E68=Data!$G$5),'Basis voor begroting'!$O68,"")</f>
        <v/>
      </c>
      <c r="R68" s="3" t="str">
        <f>IF($D68=Data!$F$5,'Basis voor begroting'!O68,"")</f>
        <v/>
      </c>
      <c r="S68" s="3" t="str">
        <f t="shared" si="3"/>
        <v/>
      </c>
      <c r="T68" s="3" t="str">
        <f>IF(AND($D68=Data!$F$4,$E68=Data!$G$6),'Basis voor begroting'!$S68,"")</f>
        <v/>
      </c>
      <c r="U68" s="3" t="str">
        <f>IF(AND($D68=Data!$F$4,$E68=Data!$G$5),'Basis voor begroting'!$S68,"")</f>
        <v/>
      </c>
      <c r="V68" s="3" t="str">
        <f>IF($D68=Data!$F$5,'Basis voor begroting'!S68,"")</f>
        <v/>
      </c>
      <c r="W68" s="3"/>
    </row>
    <row r="69" spans="7:23" x14ac:dyDescent="0.35">
      <c r="G69" s="4"/>
      <c r="J69" s="3">
        <f t="shared" si="0"/>
        <v>0</v>
      </c>
      <c r="K69" s="3" t="str">
        <f t="shared" si="1"/>
        <v/>
      </c>
      <c r="L69" s="3" t="str">
        <f>IF(AND($D69=Data!$F$4,$E69=Data!$G$6),'Basis voor begroting'!$K69,"")</f>
        <v/>
      </c>
      <c r="M69" s="3" t="str">
        <f>IF(AND($D69=Data!$F$4,$E69=Data!$G$5),'Basis voor begroting'!$K69,"")</f>
        <v/>
      </c>
      <c r="N69" s="3" t="str">
        <f>IF($D69=Data!$F$5,'Basis voor begroting'!K69,"")</f>
        <v/>
      </c>
      <c r="O69" s="3" t="str">
        <f t="shared" si="2"/>
        <v/>
      </c>
      <c r="P69" s="3" t="str">
        <f>IF(AND($D69=Data!$F$4,$E69=Data!$G$6),'Basis voor begroting'!$O69,"")</f>
        <v/>
      </c>
      <c r="Q69" s="3" t="str">
        <f>IF(AND($D69=Data!$F$4,$E69=Data!$G$5),'Basis voor begroting'!$O69,"")</f>
        <v/>
      </c>
      <c r="R69" s="3" t="str">
        <f>IF($D69=Data!$F$5,'Basis voor begroting'!O69,"")</f>
        <v/>
      </c>
      <c r="S69" s="3" t="str">
        <f t="shared" si="3"/>
        <v/>
      </c>
      <c r="T69" s="3" t="str">
        <f>IF(AND($D69=Data!$F$4,$E69=Data!$G$6),'Basis voor begroting'!$S69,"")</f>
        <v/>
      </c>
      <c r="U69" s="3" t="str">
        <f>IF(AND($D69=Data!$F$4,$E69=Data!$G$5),'Basis voor begroting'!$S69,"")</f>
        <v/>
      </c>
      <c r="V69" s="3" t="str">
        <f>IF($D69=Data!$F$5,'Basis voor begroting'!S69,"")</f>
        <v/>
      </c>
      <c r="W69" s="3"/>
    </row>
    <row r="70" spans="7:23" x14ac:dyDescent="0.35">
      <c r="G70" s="4"/>
      <c r="J70" s="3">
        <f t="shared" si="0"/>
        <v>0</v>
      </c>
      <c r="K70" s="3" t="str">
        <f t="shared" si="1"/>
        <v/>
      </c>
      <c r="L70" s="3" t="str">
        <f>IF(AND($D70=Data!$F$4,$E70=Data!$G$6),'Basis voor begroting'!$K70,"")</f>
        <v/>
      </c>
      <c r="M70" s="3" t="str">
        <f>IF(AND($D70=Data!$F$4,$E70=Data!$G$5),'Basis voor begroting'!$K70,"")</f>
        <v/>
      </c>
      <c r="N70" s="3" t="str">
        <f>IF($D70=Data!$F$5,'Basis voor begroting'!K70,"")</f>
        <v/>
      </c>
      <c r="O70" s="3" t="str">
        <f t="shared" si="2"/>
        <v/>
      </c>
      <c r="P70" s="3" t="str">
        <f>IF(AND($D70=Data!$F$4,$E70=Data!$G$6),'Basis voor begroting'!$O70,"")</f>
        <v/>
      </c>
      <c r="Q70" s="3" t="str">
        <f>IF(AND($D70=Data!$F$4,$E70=Data!$G$5),'Basis voor begroting'!$O70,"")</f>
        <v/>
      </c>
      <c r="R70" s="3" t="str">
        <f>IF($D70=Data!$F$5,'Basis voor begroting'!O70,"")</f>
        <v/>
      </c>
      <c r="S70" s="3" t="str">
        <f t="shared" si="3"/>
        <v/>
      </c>
      <c r="T70" s="3" t="str">
        <f>IF(AND($D70=Data!$F$4,$E70=Data!$G$6),'Basis voor begroting'!$S70,"")</f>
        <v/>
      </c>
      <c r="U70" s="3" t="str">
        <f>IF(AND($D70=Data!$F$4,$E70=Data!$G$5),'Basis voor begroting'!$S70,"")</f>
        <v/>
      </c>
      <c r="V70" s="3" t="str">
        <f>IF($D70=Data!$F$5,'Basis voor begroting'!S70,"")</f>
        <v/>
      </c>
      <c r="W70" s="3"/>
    </row>
    <row r="71" spans="7:23" x14ac:dyDescent="0.35">
      <c r="G71" s="4"/>
      <c r="J71" s="3">
        <f t="shared" si="0"/>
        <v>0</v>
      </c>
      <c r="K71" s="3" t="str">
        <f t="shared" si="1"/>
        <v/>
      </c>
      <c r="L71" s="3" t="str">
        <f>IF(AND($D71=Data!$F$4,$E71=Data!$G$6),'Basis voor begroting'!$K71,"")</f>
        <v/>
      </c>
      <c r="M71" s="3" t="str">
        <f>IF(AND($D71=Data!$F$4,$E71=Data!$G$5),'Basis voor begroting'!$K71,"")</f>
        <v/>
      </c>
      <c r="N71" s="3" t="str">
        <f>IF($D71=Data!$F$5,'Basis voor begroting'!K71,"")</f>
        <v/>
      </c>
      <c r="O71" s="3" t="str">
        <f t="shared" si="2"/>
        <v/>
      </c>
      <c r="P71" s="3" t="str">
        <f>IF(AND($D71=Data!$F$4,$E71=Data!$G$6),'Basis voor begroting'!$O71,"")</f>
        <v/>
      </c>
      <c r="Q71" s="3" t="str">
        <f>IF(AND($D71=Data!$F$4,$E71=Data!$G$5),'Basis voor begroting'!$O71,"")</f>
        <v/>
      </c>
      <c r="R71" s="3" t="str">
        <f>IF($D71=Data!$F$5,'Basis voor begroting'!O71,"")</f>
        <v/>
      </c>
      <c r="S71" s="3" t="str">
        <f t="shared" si="3"/>
        <v/>
      </c>
      <c r="T71" s="3" t="str">
        <f>IF(AND($D71=Data!$F$4,$E71=Data!$G$6),'Basis voor begroting'!$S71,"")</f>
        <v/>
      </c>
      <c r="U71" s="3" t="str">
        <f>IF(AND($D71=Data!$F$4,$E71=Data!$G$5),'Basis voor begroting'!$S71,"")</f>
        <v/>
      </c>
      <c r="V71" s="3" t="str">
        <f>IF($D71=Data!$F$5,'Basis voor begroting'!S71,"")</f>
        <v/>
      </c>
      <c r="W71" s="3"/>
    </row>
    <row r="72" spans="7:23" x14ac:dyDescent="0.35">
      <c r="G72" s="4"/>
      <c r="J72" s="3">
        <f t="shared" si="0"/>
        <v>0</v>
      </c>
      <c r="K72" s="3" t="str">
        <f t="shared" si="1"/>
        <v/>
      </c>
      <c r="L72" s="3" t="str">
        <f>IF(AND($D72=Data!$F$4,$E72=Data!$G$6),'Basis voor begroting'!$K72,"")</f>
        <v/>
      </c>
      <c r="M72" s="3" t="str">
        <f>IF(AND($D72=Data!$F$4,$E72=Data!$G$5),'Basis voor begroting'!$K72,"")</f>
        <v/>
      </c>
      <c r="N72" s="3" t="str">
        <f>IF($D72=Data!$F$5,'Basis voor begroting'!K72,"")</f>
        <v/>
      </c>
      <c r="O72" s="3" t="str">
        <f t="shared" si="2"/>
        <v/>
      </c>
      <c r="P72" s="3" t="str">
        <f>IF(AND($D72=Data!$F$4,$E72=Data!$G$6),'Basis voor begroting'!$O72,"")</f>
        <v/>
      </c>
      <c r="Q72" s="3" t="str">
        <f>IF(AND($D72=Data!$F$4,$E72=Data!$G$5),'Basis voor begroting'!$O72,"")</f>
        <v/>
      </c>
      <c r="R72" s="3" t="str">
        <f>IF($D72=Data!$F$5,'Basis voor begroting'!O72,"")</f>
        <v/>
      </c>
      <c r="S72" s="3" t="str">
        <f t="shared" si="3"/>
        <v/>
      </c>
      <c r="T72" s="3" t="str">
        <f>IF(AND($D72=Data!$F$4,$E72=Data!$G$6),'Basis voor begroting'!$S72,"")</f>
        <v/>
      </c>
      <c r="U72" s="3" t="str">
        <f>IF(AND($D72=Data!$F$4,$E72=Data!$G$5),'Basis voor begroting'!$S72,"")</f>
        <v/>
      </c>
      <c r="V72" s="3" t="str">
        <f>IF($D72=Data!$F$5,'Basis voor begroting'!S72,"")</f>
        <v/>
      </c>
      <c r="W72" s="3"/>
    </row>
    <row r="73" spans="7:23" x14ac:dyDescent="0.35">
      <c r="G73" s="4"/>
      <c r="J73" s="3">
        <f t="shared" ref="J73:J79" si="5">G73*H73</f>
        <v>0</v>
      </c>
      <c r="K73" s="3" t="str">
        <f t="shared" ref="K73:K79" si="6">IF($I73=1,$J73,"")</f>
        <v/>
      </c>
      <c r="L73" s="3" t="str">
        <f>IF(AND($D73=Data!$F$4,$E73=Data!$G$6),'Basis voor begroting'!$K73,"")</f>
        <v/>
      </c>
      <c r="M73" s="3" t="str">
        <f>IF(AND($D73=Data!$F$4,$E73=Data!$G$5),'Basis voor begroting'!$K73,"")</f>
        <v/>
      </c>
      <c r="N73" s="3" t="str">
        <f>IF($D73=Data!$F$5,'Basis voor begroting'!K73,"")</f>
        <v/>
      </c>
      <c r="O73" s="3" t="str">
        <f t="shared" ref="O73:O79" si="7">IF($I73=2,$J73,"")</f>
        <v/>
      </c>
      <c r="P73" s="3" t="str">
        <f>IF(AND($D73=Data!$F$4,$E73=Data!$G$6),'Basis voor begroting'!$O73,"")</f>
        <v/>
      </c>
      <c r="Q73" s="3" t="str">
        <f>IF(AND($D73=Data!$F$4,$E73=Data!$G$5),'Basis voor begroting'!$O73,"")</f>
        <v/>
      </c>
      <c r="R73" s="3" t="str">
        <f>IF($D73=Data!$F$5,'Basis voor begroting'!O73,"")</f>
        <v/>
      </c>
      <c r="S73" s="3" t="str">
        <f t="shared" ref="S73:S79" si="8">IF($I73=3,$J73,"")</f>
        <v/>
      </c>
      <c r="T73" s="3" t="str">
        <f>IF(AND($D73=Data!$F$4,$E73=Data!$G$6),'Basis voor begroting'!$S73,"")</f>
        <v/>
      </c>
      <c r="U73" s="3" t="str">
        <f>IF(AND($D73=Data!$F$4,$E73=Data!$G$5),'Basis voor begroting'!$S73,"")</f>
        <v/>
      </c>
      <c r="V73" s="3" t="str">
        <f>IF($D73=Data!$F$5,'Basis voor begroting'!S73,"")</f>
        <v/>
      </c>
      <c r="W73" s="3"/>
    </row>
    <row r="74" spans="7:23" x14ac:dyDescent="0.35">
      <c r="G74" s="4"/>
      <c r="J74" s="3">
        <f t="shared" si="5"/>
        <v>0</v>
      </c>
      <c r="K74" s="3" t="str">
        <f t="shared" si="6"/>
        <v/>
      </c>
      <c r="L74" s="3" t="str">
        <f>IF(AND($D74=Data!$F$4,$E74=Data!$G$6),'Basis voor begroting'!$K74,"")</f>
        <v/>
      </c>
      <c r="M74" s="3" t="str">
        <f>IF(AND($D74=Data!$F$4,$E74=Data!$G$5),'Basis voor begroting'!$K74,"")</f>
        <v/>
      </c>
      <c r="N74" s="3" t="str">
        <f>IF($D74=Data!$F$5,'Basis voor begroting'!K74,"")</f>
        <v/>
      </c>
      <c r="O74" s="3" t="str">
        <f t="shared" si="7"/>
        <v/>
      </c>
      <c r="P74" s="3" t="str">
        <f>IF(AND($D74=Data!$F$4,$E74=Data!$G$6),'Basis voor begroting'!$O74,"")</f>
        <v/>
      </c>
      <c r="Q74" s="3" t="str">
        <f>IF(AND($D74=Data!$F$4,$E74=Data!$G$5),'Basis voor begroting'!$O74,"")</f>
        <v/>
      </c>
      <c r="R74" s="3" t="str">
        <f>IF($D74=Data!$F$5,'Basis voor begroting'!O74,"")</f>
        <v/>
      </c>
      <c r="S74" s="3" t="str">
        <f t="shared" si="8"/>
        <v/>
      </c>
      <c r="T74" s="3" t="str">
        <f>IF(AND($D74=Data!$F$4,$E74=Data!$G$6),'Basis voor begroting'!$S74,"")</f>
        <v/>
      </c>
      <c r="U74" s="3" t="str">
        <f>IF(AND($D74=Data!$F$4,$E74=Data!$G$5),'Basis voor begroting'!$S74,"")</f>
        <v/>
      </c>
      <c r="V74" s="3" t="str">
        <f>IF($D74=Data!$F$5,'Basis voor begroting'!S74,"")</f>
        <v/>
      </c>
      <c r="W74" s="3"/>
    </row>
    <row r="75" spans="7:23" x14ac:dyDescent="0.35">
      <c r="G75" s="4"/>
      <c r="J75" s="3">
        <f t="shared" si="5"/>
        <v>0</v>
      </c>
      <c r="K75" s="3" t="str">
        <f t="shared" si="6"/>
        <v/>
      </c>
      <c r="L75" s="3" t="str">
        <f>IF(AND($D75=Data!$F$4,$E75=Data!$G$6),'Basis voor begroting'!$K75,"")</f>
        <v/>
      </c>
      <c r="M75" s="3" t="str">
        <f>IF(AND($D75=Data!$F$4,$E75=Data!$G$5),'Basis voor begroting'!$K75,"")</f>
        <v/>
      </c>
      <c r="N75" s="3" t="str">
        <f>IF($D75=Data!$F$5,'Basis voor begroting'!K75,"")</f>
        <v/>
      </c>
      <c r="O75" s="3" t="str">
        <f t="shared" si="7"/>
        <v/>
      </c>
      <c r="P75" s="3" t="str">
        <f>IF(AND($D75=Data!$F$4,$E75=Data!$G$6),'Basis voor begroting'!$O75,"")</f>
        <v/>
      </c>
      <c r="Q75" s="3" t="str">
        <f>IF(AND($D75=Data!$F$4,$E75=Data!$G$5),'Basis voor begroting'!$O75,"")</f>
        <v/>
      </c>
      <c r="R75" s="3" t="str">
        <f>IF($D75=Data!$F$5,'Basis voor begroting'!O75,"")</f>
        <v/>
      </c>
      <c r="S75" s="3" t="str">
        <f t="shared" si="8"/>
        <v/>
      </c>
      <c r="T75" s="3" t="str">
        <f>IF(AND($D75=Data!$F$4,$E75=Data!$G$6),'Basis voor begroting'!$S75,"")</f>
        <v/>
      </c>
      <c r="U75" s="3" t="str">
        <f>IF(AND($D75=Data!$F$4,$E75=Data!$G$5),'Basis voor begroting'!$S75,"")</f>
        <v/>
      </c>
      <c r="V75" s="3" t="str">
        <f>IF($D75=Data!$F$5,'Basis voor begroting'!S75,"")</f>
        <v/>
      </c>
      <c r="W75" s="3"/>
    </row>
    <row r="76" spans="7:23" x14ac:dyDescent="0.35">
      <c r="G76" s="4"/>
      <c r="J76" s="3">
        <f t="shared" si="5"/>
        <v>0</v>
      </c>
      <c r="K76" s="3" t="str">
        <f t="shared" si="6"/>
        <v/>
      </c>
      <c r="L76" s="3" t="str">
        <f>IF(AND($D76=Data!$F$4,$E76=Data!$G$6),'Basis voor begroting'!$K76,"")</f>
        <v/>
      </c>
      <c r="M76" s="3" t="str">
        <f>IF(AND($D76=Data!$F$4,$E76=Data!$G$5),'Basis voor begroting'!$K76,"")</f>
        <v/>
      </c>
      <c r="N76" s="3" t="str">
        <f>IF($D76=Data!$F$5,'Basis voor begroting'!K76,"")</f>
        <v/>
      </c>
      <c r="O76" s="3" t="str">
        <f t="shared" si="7"/>
        <v/>
      </c>
      <c r="P76" s="3" t="str">
        <f>IF(AND($D76=Data!$F$4,$E76=Data!$G$6),'Basis voor begroting'!$O76,"")</f>
        <v/>
      </c>
      <c r="Q76" s="3" t="str">
        <f>IF(AND($D76=Data!$F$4,$E76=Data!$G$5),'Basis voor begroting'!$O76,"")</f>
        <v/>
      </c>
      <c r="R76" s="3" t="str">
        <f>IF($D76=Data!$F$5,'Basis voor begroting'!O76,"")</f>
        <v/>
      </c>
      <c r="S76" s="3" t="str">
        <f t="shared" si="8"/>
        <v/>
      </c>
      <c r="T76" s="3" t="str">
        <f>IF(AND($D76=Data!$F$4,$E76=Data!$G$6),'Basis voor begroting'!$S76,"")</f>
        <v/>
      </c>
      <c r="U76" s="3" t="str">
        <f>IF(AND($D76=Data!$F$4,$E76=Data!$G$5),'Basis voor begroting'!$S76,"")</f>
        <v/>
      </c>
      <c r="V76" s="3" t="str">
        <f>IF($D76=Data!$F$5,'Basis voor begroting'!S76,"")</f>
        <v/>
      </c>
      <c r="W76" s="3"/>
    </row>
    <row r="77" spans="7:23" x14ac:dyDescent="0.35">
      <c r="G77" s="4"/>
      <c r="J77" s="3">
        <f t="shared" si="5"/>
        <v>0</v>
      </c>
      <c r="K77" s="3" t="str">
        <f t="shared" si="6"/>
        <v/>
      </c>
      <c r="L77" s="3" t="str">
        <f>IF(AND($D77=Data!$F$4,$E77=Data!$G$6),'Basis voor begroting'!$K77,"")</f>
        <v/>
      </c>
      <c r="M77" s="3" t="str">
        <f>IF(AND($D77=Data!$F$4,$E77=Data!$G$5),'Basis voor begroting'!$K77,"")</f>
        <v/>
      </c>
      <c r="N77" s="3" t="str">
        <f>IF($D77=Data!$F$5,'Basis voor begroting'!K77,"")</f>
        <v/>
      </c>
      <c r="O77" s="3" t="str">
        <f t="shared" si="7"/>
        <v/>
      </c>
      <c r="P77" s="3" t="str">
        <f>IF(AND($D77=Data!$F$4,$E77=Data!$G$6),'Basis voor begroting'!$O77,"")</f>
        <v/>
      </c>
      <c r="Q77" s="3" t="str">
        <f>IF(AND($D77=Data!$F$4,$E77=Data!$G$5),'Basis voor begroting'!$O77,"")</f>
        <v/>
      </c>
      <c r="R77" s="3" t="str">
        <f>IF($D77=Data!$F$5,'Basis voor begroting'!O77,"")</f>
        <v/>
      </c>
      <c r="S77" s="3" t="str">
        <f t="shared" si="8"/>
        <v/>
      </c>
      <c r="T77" s="3" t="str">
        <f>IF(AND($D77=Data!$F$4,$E77=Data!$G$6),'Basis voor begroting'!$S77,"")</f>
        <v/>
      </c>
      <c r="U77" s="3" t="str">
        <f>IF(AND($D77=Data!$F$4,$E77=Data!$G$5),'Basis voor begroting'!$S77,"")</f>
        <v/>
      </c>
      <c r="V77" s="3" t="str">
        <f>IF($D77=Data!$F$5,'Basis voor begroting'!S77,"")</f>
        <v/>
      </c>
      <c r="W77" s="3"/>
    </row>
    <row r="78" spans="7:23" x14ac:dyDescent="0.35">
      <c r="G78" s="4"/>
      <c r="J78" s="3">
        <f t="shared" si="5"/>
        <v>0</v>
      </c>
      <c r="K78" s="3" t="str">
        <f t="shared" si="6"/>
        <v/>
      </c>
      <c r="L78" s="3" t="str">
        <f>IF(AND($D78=Data!$F$4,$E78=Data!$G$6),'Basis voor begroting'!$K78,"")</f>
        <v/>
      </c>
      <c r="M78" s="3" t="str">
        <f>IF(AND($D78=Data!$F$4,$E78=Data!$G$5),'Basis voor begroting'!$K78,"")</f>
        <v/>
      </c>
      <c r="N78" s="3" t="str">
        <f>IF($D78=Data!$F$5,'Basis voor begroting'!K78,"")</f>
        <v/>
      </c>
      <c r="O78" s="3" t="str">
        <f t="shared" si="7"/>
        <v/>
      </c>
      <c r="P78" s="3" t="str">
        <f>IF(AND($D78=Data!$F$4,$E78=Data!$G$6),'Basis voor begroting'!$O78,"")</f>
        <v/>
      </c>
      <c r="Q78" s="3" t="str">
        <f>IF(AND($D78=Data!$F$4,$E78=Data!$G$5),'Basis voor begroting'!$O78,"")</f>
        <v/>
      </c>
      <c r="R78" s="3" t="str">
        <f>IF($D78=Data!$F$5,'Basis voor begroting'!O78,"")</f>
        <v/>
      </c>
      <c r="S78" s="3" t="str">
        <f t="shared" si="8"/>
        <v/>
      </c>
      <c r="T78" s="3" t="str">
        <f>IF(AND($D78=Data!$F$4,$E78=Data!$G$6),'Basis voor begroting'!$S78,"")</f>
        <v/>
      </c>
      <c r="U78" s="3" t="str">
        <f>IF(AND($D78=Data!$F$4,$E78=Data!$G$5),'Basis voor begroting'!$S78,"")</f>
        <v/>
      </c>
      <c r="V78" s="3" t="str">
        <f>IF($D78=Data!$F$5,'Basis voor begroting'!S78,"")</f>
        <v/>
      </c>
      <c r="W78" s="3"/>
    </row>
    <row r="79" spans="7:23" x14ac:dyDescent="0.35">
      <c r="J79" s="3">
        <f t="shared" si="5"/>
        <v>0</v>
      </c>
      <c r="K79" s="3" t="str">
        <f t="shared" si="6"/>
        <v/>
      </c>
      <c r="L79" s="3" t="str">
        <f>IF(AND($D79=Data!$F$4,$E79=Data!$G$6),'Basis voor begroting'!$K79,"")</f>
        <v/>
      </c>
      <c r="M79" s="3" t="str">
        <f>IF(AND($D79=Data!$F$4,$E79=Data!$G$5),'Basis voor begroting'!$K79,"")</f>
        <v/>
      </c>
      <c r="N79" s="3" t="str">
        <f>IF($D79=Data!$F$5,'Basis voor begroting'!K79,"")</f>
        <v/>
      </c>
      <c r="O79" s="3" t="str">
        <f t="shared" si="7"/>
        <v/>
      </c>
      <c r="P79" s="3" t="str">
        <f>IF(AND($D79=Data!$F$4,$E79=Data!$G$6),'Basis voor begroting'!$O79,"")</f>
        <v/>
      </c>
      <c r="Q79" s="3" t="str">
        <f>IF(AND($D79=Data!$F$4,$E79=Data!$G$5),'Basis voor begroting'!$O79,"")</f>
        <v/>
      </c>
      <c r="R79" s="3" t="str">
        <f>IF($D79=Data!$F$5,'Basis voor begroting'!O79,"")</f>
        <v/>
      </c>
      <c r="S79" s="3" t="str">
        <f t="shared" si="8"/>
        <v/>
      </c>
      <c r="T79" s="3" t="str">
        <f>IF(AND($D79=Data!$F$4,$E79=Data!$G$6),'Basis voor begroting'!$S79,"")</f>
        <v/>
      </c>
      <c r="U79" s="3" t="str">
        <f>IF(AND($D79=Data!$F$4,$E79=Data!$G$5),'Basis voor begroting'!$S79,"")</f>
        <v/>
      </c>
      <c r="V79" s="3" t="str">
        <f>IF($D79=Data!$F$5,'Basis voor begroting'!S79,"")</f>
        <v/>
      </c>
      <c r="W79" s="3"/>
    </row>
  </sheetData>
  <autoFilter ref="B8:X78" xr:uid="{10B31275-D5B3-4851-A72B-9DB9E1D6A4C5}"/>
  <phoneticPr fontId="3" type="noConversion"/>
  <hyperlinks>
    <hyperlink ref="F15" r:id="rId1" xr:uid="{A6FC6B27-A5F0-4901-B9F1-F0BBC53F49D3}"/>
    <hyperlink ref="F14" r:id="rId2" xr:uid="{72A8BFD7-1F9D-484F-8F7B-2965D6EBD764}"/>
    <hyperlink ref="F12" r:id="rId3" xr:uid="{30C2863B-3A8E-4905-B2EF-63CDC4AC41E5}"/>
    <hyperlink ref="F13" r:id="rId4" xr:uid="{8826894B-B0ED-4640-A351-C1F1EFC4FE2A}"/>
    <hyperlink ref="F9" r:id="rId5" xr:uid="{AE1CA9D6-B3C9-465A-B6B1-863255C73E19}"/>
    <hyperlink ref="F18" r:id="rId6" xr:uid="{A9D198E1-6D65-4D91-B6FD-A6A3F35E3AAE}"/>
    <hyperlink ref="F19" r:id="rId7" xr:uid="{83CCBCB1-C7F6-4F70-9EC1-6892B608CB7E}"/>
    <hyperlink ref="F41" r:id="rId8" xr:uid="{B0C5EC8F-7C41-4F01-9EE8-D9E716EE46D1}"/>
    <hyperlink ref="F45" r:id="rId9" display="Draaideurkast" xr:uid="{D105F126-6190-4F96-BDF8-8D9CDDBAD835}"/>
    <hyperlink ref="F46" r:id="rId10" xr:uid="{4D6803EF-6C85-464C-A414-9EBC28C820CF}"/>
    <hyperlink ref="F47" r:id="rId11" xr:uid="{AB7A60E8-969D-4075-B333-4165F4E4B8C7}"/>
    <hyperlink ref="F48" r:id="rId12" xr:uid="{6B3AABA2-D8B1-4F76-B507-EE6404C32404}"/>
    <hyperlink ref="F49" r:id="rId13" xr:uid="{9C8B7511-28CB-4F39-857B-295DA9B22BD2}"/>
    <hyperlink ref="F51" r:id="rId14" xr:uid="{B62885F1-3671-42A4-95AE-1CBE9CECD17C}"/>
    <hyperlink ref="F52" r:id="rId15" xr:uid="{74F6DBC0-0A2C-477B-BFFC-5EF432225D83}"/>
    <hyperlink ref="F53" r:id="rId16" xr:uid="{96745A91-26BA-4E87-9F65-9B119035D9F7}"/>
    <hyperlink ref="F55" r:id="rId17" xr:uid="{2E36C2E8-9642-45F6-A1EA-8D0CE89F3B82}"/>
    <hyperlink ref="F50" r:id="rId18" display="Accubak (lekbak)" xr:uid="{41CB2585-AF37-4D70-80B3-06B9A0C63C3B}"/>
    <hyperlink ref="F44" r:id="rId19" xr:uid="{D910C102-BF62-4913-BE52-F5CC571DBAA7}"/>
    <hyperlink ref="F56" r:id="rId20" xr:uid="{8BA118F5-4880-4E66-8A85-3C3E770837F1}"/>
    <hyperlink ref="F54" r:id="rId21" display="zwart elektrisch bureau" xr:uid="{9D348CDB-1A96-4E2C-9219-DCCD9123BCFD}"/>
    <hyperlink ref="F42" r:id="rId22" xr:uid="{70609AEC-7E39-43BB-B084-508681A4699A}"/>
    <hyperlink ref="B1" location="'Pagina overzicht'!A1" display="Home" xr:uid="{A99DF9E9-217C-4EED-A74D-E4061D94329C}"/>
    <hyperlink ref="F43" r:id="rId23" display="Werktafel Bott" xr:uid="{5F2B6862-ADA9-4BF4-A60E-12248E7DA8E9}"/>
    <hyperlink ref="F58" r:id="rId24" xr:uid="{2CDF1E3C-9542-4B37-A069-3C88E446A4A2}"/>
    <hyperlink ref="F59" r:id="rId25" xr:uid="{D021D961-C158-4A5B-9155-A8A25B1F3427}"/>
  </hyperlinks>
  <pageMargins left="0.7" right="0.7" top="0.75" bottom="0.75" header="0.3" footer="0.3"/>
  <pageSetup orientation="portrait" r:id="rId26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89D242DF-3C9B-4DF7-87ED-4C97BE8D4B8F}">
          <x14:formula1>
            <xm:f>Data!$E$4:$E$6</xm:f>
          </x14:formula1>
          <xm:sqref>I9:I40</xm:sqref>
        </x14:dataValidation>
        <x14:dataValidation type="list" allowBlank="1" showInputMessage="1" showErrorMessage="1" xr:uid="{C2DB9A89-42FF-4900-AE10-F4CCBFFD5111}">
          <x14:formula1>
            <xm:f>Data!$F$4:$F$5</xm:f>
          </x14:formula1>
          <xm:sqref>E31 E28 D9:D78</xm:sqref>
        </x14:dataValidation>
        <x14:dataValidation type="list" allowBlank="1" showInputMessage="1" showErrorMessage="1" xr:uid="{D79D96B2-770F-446D-932C-F011B2E6AD23}">
          <x14:formula1>
            <xm:f>Data!$G$4:$G$7</xm:f>
          </x14:formula1>
          <xm:sqref>E29:E30 E9:E27 E32:E78</xm:sqref>
        </x14:dataValidation>
        <x14:dataValidation type="list" allowBlank="1" showInputMessage="1" showErrorMessage="1" xr:uid="{B09721B7-579B-4D1B-AEB9-0412D3E64E55}">
          <x14:formula1>
            <xm:f>Data!$H$4:$H$7</xm:f>
          </x14:formula1>
          <xm:sqref>W9:W59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7B19C-EFAE-4A0B-A0FD-095FFE9DA9D5}">
  <dimension ref="A1:E30"/>
  <sheetViews>
    <sheetView showGridLines="0" topLeftCell="A13" zoomScale="91" workbookViewId="0">
      <selection activeCell="C22" sqref="C22"/>
    </sheetView>
  </sheetViews>
  <sheetFormatPr defaultRowHeight="14.5" x14ac:dyDescent="0.35"/>
  <cols>
    <col min="3" max="3" width="44.54296875" customWidth="1"/>
  </cols>
  <sheetData>
    <row r="1" spans="1:3" x14ac:dyDescent="0.35">
      <c r="A1" s="25" t="s">
        <v>12</v>
      </c>
    </row>
    <row r="2" spans="1:3" x14ac:dyDescent="0.35">
      <c r="C2" s="9" t="s">
        <v>91</v>
      </c>
    </row>
    <row r="19" spans="2:5" x14ac:dyDescent="0.35">
      <c r="B19" s="20"/>
      <c r="C19" s="20" t="s">
        <v>109</v>
      </c>
      <c r="D19" s="20">
        <v>92.5</v>
      </c>
      <c r="E19" s="20"/>
    </row>
    <row r="21" spans="2:5" x14ac:dyDescent="0.35">
      <c r="B21" s="21" t="s">
        <v>110</v>
      </c>
      <c r="C21" s="14" t="s">
        <v>111</v>
      </c>
      <c r="D21" s="14"/>
      <c r="E21" s="14"/>
    </row>
    <row r="22" spans="2:5" x14ac:dyDescent="0.35">
      <c r="B22">
        <v>1</v>
      </c>
      <c r="C22" t="s">
        <v>112</v>
      </c>
      <c r="D22">
        <v>350</v>
      </c>
      <c r="E22">
        <f>ROUNDDOWN(D22/$D$19,0)</f>
        <v>3</v>
      </c>
    </row>
    <row r="23" spans="2:5" x14ac:dyDescent="0.35">
      <c r="B23">
        <v>2</v>
      </c>
      <c r="C23" t="s">
        <v>113</v>
      </c>
      <c r="D23">
        <v>110</v>
      </c>
      <c r="E23">
        <f t="shared" ref="E23:E26" si="0">ROUNDDOWN(D23/$D$19,0)</f>
        <v>1</v>
      </c>
    </row>
    <row r="24" spans="2:5" x14ac:dyDescent="0.35">
      <c r="B24">
        <v>3</v>
      </c>
      <c r="C24" t="s">
        <v>114</v>
      </c>
      <c r="D24">
        <v>480</v>
      </c>
      <c r="E24">
        <f t="shared" si="0"/>
        <v>5</v>
      </c>
    </row>
    <row r="25" spans="2:5" x14ac:dyDescent="0.35">
      <c r="B25">
        <v>4</v>
      </c>
      <c r="C25" t="s">
        <v>115</v>
      </c>
      <c r="D25">
        <v>790</v>
      </c>
      <c r="E25">
        <f t="shared" si="0"/>
        <v>8</v>
      </c>
    </row>
    <row r="26" spans="2:5" x14ac:dyDescent="0.35">
      <c r="B26">
        <v>5</v>
      </c>
      <c r="C26" t="s">
        <v>116</v>
      </c>
      <c r="D26">
        <v>280</v>
      </c>
      <c r="E26">
        <f t="shared" si="0"/>
        <v>3</v>
      </c>
    </row>
    <row r="28" spans="2:5" x14ac:dyDescent="0.35">
      <c r="B28" s="18"/>
      <c r="C28" s="18" t="s">
        <v>117</v>
      </c>
      <c r="D28" s="18"/>
      <c r="E28" s="18">
        <f>SUM(E22:E26)</f>
        <v>20</v>
      </c>
    </row>
    <row r="30" spans="2:5" x14ac:dyDescent="0.35">
      <c r="C30" t="s">
        <v>118</v>
      </c>
    </row>
  </sheetData>
  <hyperlinks>
    <hyperlink ref="C2" r:id="rId1" display="Draaideurkast" xr:uid="{12B7EDE8-277B-4292-B942-94D21CC10DA9}"/>
    <hyperlink ref="A1" location="'Pagina overzicht'!A1" display="Home" xr:uid="{AC33D64E-AF81-41A9-9505-17310838F882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685F1-C473-4367-9A1E-92FB64C8194E}">
  <dimension ref="A1:E28"/>
  <sheetViews>
    <sheetView showGridLines="0" topLeftCell="A4" zoomScale="91" workbookViewId="0"/>
  </sheetViews>
  <sheetFormatPr defaultRowHeight="14.5" x14ac:dyDescent="0.35"/>
  <cols>
    <col min="3" max="3" width="44.54296875" customWidth="1"/>
  </cols>
  <sheetData>
    <row r="1" spans="1:3" x14ac:dyDescent="0.35">
      <c r="A1" s="25" t="s">
        <v>12</v>
      </c>
    </row>
    <row r="2" spans="1:3" x14ac:dyDescent="0.35">
      <c r="C2" s="9" t="s">
        <v>97</v>
      </c>
    </row>
    <row r="19" spans="2:5" x14ac:dyDescent="0.35">
      <c r="B19" s="20"/>
      <c r="C19" s="20" t="s">
        <v>119</v>
      </c>
      <c r="D19" s="20"/>
      <c r="E19" s="20"/>
    </row>
    <row r="20" spans="2:5" x14ac:dyDescent="0.35">
      <c r="C20" t="s">
        <v>120</v>
      </c>
    </row>
    <row r="28" spans="2:5" x14ac:dyDescent="0.35">
      <c r="B28" s="18"/>
      <c r="C28" s="18"/>
      <c r="D28" s="18"/>
      <c r="E28" s="18"/>
    </row>
  </sheetData>
  <hyperlinks>
    <hyperlink ref="C2" r:id="rId1" xr:uid="{43C179AA-52F6-4F2B-8019-BF92C58C4C33}"/>
    <hyperlink ref="A1" location="'Pagina overzicht'!A1" display="Home" xr:uid="{1E65C2EE-61D0-4CD6-82BC-CC8FD014EFC1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D1541-2BC0-4062-8C5F-6034925E177B}">
  <dimension ref="B2:E28"/>
  <sheetViews>
    <sheetView showGridLines="0" zoomScale="103" workbookViewId="0">
      <selection activeCell="E12" sqref="E12"/>
    </sheetView>
  </sheetViews>
  <sheetFormatPr defaultRowHeight="14.5" x14ac:dyDescent="0.35"/>
  <cols>
    <col min="3" max="3" width="44.54296875" customWidth="1"/>
  </cols>
  <sheetData>
    <row r="2" spans="3:3" x14ac:dyDescent="0.35">
      <c r="C2" s="9" t="s">
        <v>104</v>
      </c>
    </row>
    <row r="19" spans="2:5" x14ac:dyDescent="0.35">
      <c r="B19" s="20"/>
      <c r="C19" s="20"/>
      <c r="D19" s="20"/>
      <c r="E19" s="20"/>
    </row>
    <row r="20" spans="2:5" x14ac:dyDescent="0.35">
      <c r="C20" t="s">
        <v>120</v>
      </c>
    </row>
    <row r="28" spans="2:5" x14ac:dyDescent="0.35">
      <c r="B28" s="18"/>
      <c r="C28" s="18"/>
      <c r="D28" s="18"/>
      <c r="E28" s="18"/>
    </row>
  </sheetData>
  <hyperlinks>
    <hyperlink ref="C2" r:id="rId1" xr:uid="{3B9E6961-BC1A-4050-A6C0-50B9D9050D2C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38AD-3659-4C54-9FA3-98CEE0605FF8}">
  <dimension ref="B2:O30"/>
  <sheetViews>
    <sheetView showGridLines="0" topLeftCell="B10" zoomScale="91" workbookViewId="0">
      <selection activeCell="B2" sqref="B2"/>
    </sheetView>
  </sheetViews>
  <sheetFormatPr defaultRowHeight="14.5" x14ac:dyDescent="0.35"/>
  <cols>
    <col min="2" max="2" width="22.453125" customWidth="1"/>
    <col min="3" max="3" width="44.54296875" customWidth="1"/>
  </cols>
  <sheetData>
    <row r="2" spans="2:15" x14ac:dyDescent="0.35">
      <c r="B2" s="9" t="s">
        <v>86</v>
      </c>
      <c r="J2" s="25"/>
      <c r="O2" s="25"/>
    </row>
    <row r="4" spans="2:15" x14ac:dyDescent="0.35">
      <c r="C4" s="25" t="s">
        <v>121</v>
      </c>
      <c r="D4" t="s">
        <v>122</v>
      </c>
    </row>
    <row r="5" spans="2:15" x14ac:dyDescent="0.35">
      <c r="C5" s="25" t="s">
        <v>123</v>
      </c>
      <c r="D5" t="s">
        <v>124</v>
      </c>
    </row>
    <row r="6" spans="2:15" x14ac:dyDescent="0.35">
      <c r="C6" s="25" t="s">
        <v>125</v>
      </c>
      <c r="D6" t="s">
        <v>124</v>
      </c>
    </row>
    <row r="7" spans="2:15" x14ac:dyDescent="0.35">
      <c r="C7" s="25" t="s">
        <v>126</v>
      </c>
      <c r="D7" t="s">
        <v>124</v>
      </c>
    </row>
    <row r="24" spans="2:5" x14ac:dyDescent="0.35">
      <c r="B24" s="20" t="s">
        <v>127</v>
      </c>
      <c r="C24" s="20" t="s">
        <v>109</v>
      </c>
      <c r="D24" s="20">
        <v>150</v>
      </c>
      <c r="E24" s="20"/>
    </row>
    <row r="25" spans="2:5" x14ac:dyDescent="0.35">
      <c r="B25" t="s">
        <v>128</v>
      </c>
      <c r="C25" t="s">
        <v>109</v>
      </c>
      <c r="D25">
        <v>200</v>
      </c>
    </row>
    <row r="26" spans="2:5" x14ac:dyDescent="0.35">
      <c r="B26" s="21" t="s">
        <v>110</v>
      </c>
      <c r="C26" s="14" t="s">
        <v>129</v>
      </c>
      <c r="D26" s="14"/>
      <c r="E26" s="14"/>
    </row>
    <row r="27" spans="2:5" x14ac:dyDescent="0.35">
      <c r="B27">
        <v>1</v>
      </c>
      <c r="C27" t="s">
        <v>130</v>
      </c>
      <c r="D27">
        <v>1450</v>
      </c>
      <c r="E27">
        <f>ROUNDDOWN(D27/$D$24,0)+1</f>
        <v>10</v>
      </c>
    </row>
    <row r="28" spans="2:5" x14ac:dyDescent="0.35">
      <c r="B28">
        <v>2</v>
      </c>
      <c r="C28" t="s">
        <v>131</v>
      </c>
      <c r="E28">
        <v>0</v>
      </c>
    </row>
    <row r="30" spans="2:5" x14ac:dyDescent="0.35">
      <c r="B30" s="18"/>
      <c r="C30" s="18" t="s">
        <v>132</v>
      </c>
      <c r="D30" s="18"/>
      <c r="E30" s="18">
        <f>SUM(E27:E28)</f>
        <v>10</v>
      </c>
    </row>
  </sheetData>
  <hyperlinks>
    <hyperlink ref="B2" r:id="rId1" xr:uid="{BAE50912-A492-4011-9D2A-5726749DE6AD}"/>
    <hyperlink ref="C7" r:id="rId2" xr:uid="{DDF945E6-30EE-4C8A-B20B-45F51001C260}"/>
    <hyperlink ref="C6" r:id="rId3" xr:uid="{419E52C6-162A-46CD-8064-A1C17099E2F7}"/>
    <hyperlink ref="C4" r:id="rId4" xr:uid="{75D2D7B7-1138-4110-8C5E-6B80DD7F8C81}"/>
    <hyperlink ref="C5" r:id="rId5" xr:uid="{C632CE71-B25C-4219-B64E-9B7163A934FB}"/>
  </hyperlinks>
  <pageMargins left="0.7" right="0.7" top="0.75" bottom="0.75" header="0.3" footer="0.3"/>
  <pageSetup orientation="portrait" r:id="rId6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C4FD5-8F75-4391-ACCD-A9C70A3D1ED8}">
  <dimension ref="B2:E31"/>
  <sheetViews>
    <sheetView showGridLines="0" zoomScale="91" workbookViewId="0">
      <selection activeCell="C2" sqref="C2"/>
    </sheetView>
  </sheetViews>
  <sheetFormatPr defaultRowHeight="14.5" x14ac:dyDescent="0.35"/>
  <cols>
    <col min="3" max="3" width="44.54296875" customWidth="1"/>
  </cols>
  <sheetData>
    <row r="2" spans="3:3" x14ac:dyDescent="0.35">
      <c r="C2" s="9" t="s">
        <v>7</v>
      </c>
    </row>
    <row r="22" spans="2:5" x14ac:dyDescent="0.35">
      <c r="B22" s="20"/>
      <c r="C22" s="20"/>
      <c r="D22" s="20"/>
      <c r="E22" s="20"/>
    </row>
    <row r="23" spans="2:5" x14ac:dyDescent="0.35">
      <c r="C23" t="s">
        <v>120</v>
      </c>
    </row>
    <row r="31" spans="2:5" x14ac:dyDescent="0.35">
      <c r="B31" s="18"/>
      <c r="C31" s="18"/>
      <c r="D31" s="18"/>
      <c r="E31" s="18"/>
    </row>
  </sheetData>
  <hyperlinks>
    <hyperlink ref="C2" r:id="rId1" xr:uid="{0A76BC10-5E72-4FE4-B557-A88C2FE50DB8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CCD87-E608-4E00-9ABE-0F01CE87D0E8}">
  <dimension ref="A1:E28"/>
  <sheetViews>
    <sheetView showGridLines="0" zoomScale="91" workbookViewId="0"/>
  </sheetViews>
  <sheetFormatPr defaultRowHeight="14.5" x14ac:dyDescent="0.35"/>
  <cols>
    <col min="3" max="3" width="44.54296875" customWidth="1"/>
  </cols>
  <sheetData>
    <row r="1" spans="1:3" x14ac:dyDescent="0.35">
      <c r="A1" s="25" t="s">
        <v>12</v>
      </c>
    </row>
    <row r="2" spans="1:3" x14ac:dyDescent="0.35">
      <c r="C2" s="9" t="s">
        <v>97</v>
      </c>
    </row>
    <row r="19" spans="2:5" x14ac:dyDescent="0.35">
      <c r="B19" s="20"/>
      <c r="C19" s="20"/>
      <c r="D19" s="20"/>
      <c r="E19" s="20"/>
    </row>
    <row r="20" spans="2:5" x14ac:dyDescent="0.35">
      <c r="C20" t="s">
        <v>120</v>
      </c>
    </row>
    <row r="28" spans="2:5" x14ac:dyDescent="0.35">
      <c r="B28" s="18"/>
      <c r="C28" s="18"/>
      <c r="D28" s="18"/>
      <c r="E28" s="18"/>
    </row>
  </sheetData>
  <hyperlinks>
    <hyperlink ref="C2" r:id="rId1" xr:uid="{96CA257B-7B39-4E8C-902B-3B9C5BB43397}"/>
    <hyperlink ref="A1" location="'Pagina overzicht'!A1" display="Home" xr:uid="{2BB5D7AC-798B-4475-9512-9C272753820D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6B46E-DDF8-49A2-AD5E-8DE4DBA86A7C}">
  <dimension ref="A1:E26"/>
  <sheetViews>
    <sheetView showGridLines="0" topLeftCell="A35" zoomScale="91" workbookViewId="0"/>
  </sheetViews>
  <sheetFormatPr defaultRowHeight="14.5" x14ac:dyDescent="0.35"/>
  <cols>
    <col min="3" max="3" width="44.54296875" customWidth="1"/>
  </cols>
  <sheetData>
    <row r="1" spans="1:3" x14ac:dyDescent="0.35">
      <c r="A1" s="25" t="s">
        <v>12</v>
      </c>
    </row>
    <row r="2" spans="1:3" x14ac:dyDescent="0.35">
      <c r="C2" s="9" t="s">
        <v>86</v>
      </c>
    </row>
    <row r="19" spans="2:5" x14ac:dyDescent="0.35">
      <c r="B19" s="20"/>
      <c r="C19" s="20" t="s">
        <v>109</v>
      </c>
      <c r="D19" s="20">
        <v>150</v>
      </c>
      <c r="E19" s="20"/>
    </row>
    <row r="21" spans="2:5" x14ac:dyDescent="0.35">
      <c r="B21" s="21" t="s">
        <v>110</v>
      </c>
      <c r="C21" s="14" t="s">
        <v>111</v>
      </c>
      <c r="D21" s="14"/>
      <c r="E21" s="14"/>
    </row>
    <row r="22" spans="2:5" x14ac:dyDescent="0.35">
      <c r="B22">
        <v>1</v>
      </c>
      <c r="C22" t="s">
        <v>133</v>
      </c>
      <c r="D22">
        <v>650</v>
      </c>
      <c r="E22">
        <f>ROUNDDOWN(D22/$D$19,0)</f>
        <v>4</v>
      </c>
    </row>
    <row r="23" spans="2:5" x14ac:dyDescent="0.35">
      <c r="B23">
        <v>2</v>
      </c>
      <c r="C23" t="s">
        <v>134</v>
      </c>
      <c r="D23">
        <v>300</v>
      </c>
      <c r="E23">
        <f t="shared" ref="E23:E24" si="0">ROUNDDOWN(D23/$D$19,0)</f>
        <v>2</v>
      </c>
    </row>
    <row r="24" spans="2:5" x14ac:dyDescent="0.35">
      <c r="B24">
        <v>3</v>
      </c>
      <c r="C24" t="s">
        <v>135</v>
      </c>
      <c r="D24">
        <v>300</v>
      </c>
      <c r="E24">
        <f t="shared" si="0"/>
        <v>2</v>
      </c>
    </row>
    <row r="26" spans="2:5" x14ac:dyDescent="0.35">
      <c r="B26" s="18"/>
      <c r="C26" s="18" t="s">
        <v>132</v>
      </c>
      <c r="D26" s="18"/>
      <c r="E26" s="18">
        <f>SUM(E22:E24)</f>
        <v>8</v>
      </c>
    </row>
  </sheetData>
  <hyperlinks>
    <hyperlink ref="A1" location="'Pagina overzicht'!A1" display="Home" xr:uid="{0E61150D-1887-4B76-8DFA-CFB3D1602DD4}"/>
    <hyperlink ref="C2" r:id="rId1" xr:uid="{19B31FDA-9781-43D4-81B8-3EA757DF7490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6E27293C42534CA466AD1610EB8746" ma:contentTypeVersion="3" ma:contentTypeDescription="Een nieuw document maken." ma:contentTypeScope="" ma:versionID="123d6a3fee760dd596e57d252812ad5d">
  <xsd:schema xmlns:xsd="http://www.w3.org/2001/XMLSchema" xmlns:xs="http://www.w3.org/2001/XMLSchema" xmlns:p="http://schemas.microsoft.com/office/2006/metadata/properties" xmlns:ns2="d7d0f723-4e46-4c92-a34e-2ae9f630bf69" targetNamespace="http://schemas.microsoft.com/office/2006/metadata/properties" ma:root="true" ma:fieldsID="ace585fd7b7ccc409a55c33bff72c943" ns2:_="">
    <xsd:import namespace="d7d0f723-4e46-4c92-a34e-2ae9f630bf6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d0f723-4e46-4c92-a34e-2ae9f630bf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7B429F8-B07E-4010-B092-6B5173E014F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428765B-1104-4A43-9F41-65C199584B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d0f723-4e46-4c92-a34e-2ae9f630bf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3EE4F7-A3F3-489E-AC47-D295C4B3CC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3</vt:i4>
      </vt:variant>
    </vt:vector>
  </HeadingPairs>
  <TitlesOfParts>
    <vt:vector size="16" baseType="lpstr">
      <vt:lpstr>Pagina overzicht</vt:lpstr>
      <vt:lpstr>Basis voor begroting</vt:lpstr>
      <vt:lpstr>Draaideurkast</vt:lpstr>
      <vt:lpstr>Lekbak</vt:lpstr>
      <vt:lpstr>Elektrisch Bureau Makerspace</vt:lpstr>
      <vt:lpstr>Werktafel hoog</vt:lpstr>
      <vt:lpstr>Vitrinekast</vt:lpstr>
      <vt:lpstr>Gereedschapswagen</vt:lpstr>
      <vt:lpstr>Werktafel hoog (MP)</vt:lpstr>
      <vt:lpstr>Fietslift</vt:lpstr>
      <vt:lpstr>Luchtfilter</vt:lpstr>
      <vt:lpstr>Projectplanner</vt:lpstr>
      <vt:lpstr>Data</vt:lpstr>
      <vt:lpstr>Projectplanner!Afdruktitels</vt:lpstr>
      <vt:lpstr>period_selected</vt:lpstr>
      <vt:lpstr>TitelRegio...BO60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steven bruyninckx</dc:creator>
  <cp:keywords/>
  <dc:description/>
  <cp:lastModifiedBy>Steven Bruyninckx</cp:lastModifiedBy>
  <cp:revision/>
  <dcterms:created xsi:type="dcterms:W3CDTF">2023-01-12T17:45:12Z</dcterms:created>
  <dcterms:modified xsi:type="dcterms:W3CDTF">2023-11-04T19:06:55Z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15030db-5b96-4a80-bef5-9bbf300e0d2e_Enabled">
    <vt:lpwstr>true</vt:lpwstr>
  </property>
  <property fmtid="{D5CDD505-2E9C-101B-9397-08002B2CF9AE}" pid="3" name="MSIP_Label_415030db-5b96-4a80-bef5-9bbf300e0d2e_SetDate">
    <vt:lpwstr>2023-01-12T20:44:28Z</vt:lpwstr>
  </property>
  <property fmtid="{D5CDD505-2E9C-101B-9397-08002B2CF9AE}" pid="4" name="MSIP_Label_415030db-5b96-4a80-bef5-9bbf300e0d2e_Method">
    <vt:lpwstr>Standard</vt:lpwstr>
  </property>
  <property fmtid="{D5CDD505-2E9C-101B-9397-08002B2CF9AE}" pid="5" name="MSIP_Label_415030db-5b96-4a80-bef5-9bbf300e0d2e_Name">
    <vt:lpwstr>General</vt:lpwstr>
  </property>
  <property fmtid="{D5CDD505-2E9C-101B-9397-08002B2CF9AE}" pid="6" name="MSIP_Label_415030db-5b96-4a80-bef5-9bbf300e0d2e_SiteId">
    <vt:lpwstr>9e9002aa-e50e-44b8-bb7a-021d21198024</vt:lpwstr>
  </property>
  <property fmtid="{D5CDD505-2E9C-101B-9397-08002B2CF9AE}" pid="7" name="MSIP_Label_415030db-5b96-4a80-bef5-9bbf300e0d2e_ActionId">
    <vt:lpwstr>0fa21712-afdf-4857-8fde-d3b108535faa</vt:lpwstr>
  </property>
  <property fmtid="{D5CDD505-2E9C-101B-9397-08002B2CF9AE}" pid="8" name="MSIP_Label_415030db-5b96-4a80-bef5-9bbf300e0d2e_ContentBits">
    <vt:lpwstr>0</vt:lpwstr>
  </property>
  <property fmtid="{D5CDD505-2E9C-101B-9397-08002B2CF9AE}" pid="9" name="ContentTypeId">
    <vt:lpwstr>0x010100226E27293C42534CA466AD1610EB8746</vt:lpwstr>
  </property>
</Properties>
</file>